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codeName="ThisWorkbook" autoCompressPictures="0" defaultThemeVersion="124226"/>
  <mc:AlternateContent xmlns:mc="http://schemas.openxmlformats.org/markup-compatibility/2006">
    <mc:Choice Requires="x15">
      <x15ac:absPath xmlns:x15ac="http://schemas.microsoft.com/office/spreadsheetml/2010/11/ac" url="/Users/brentdarnell/Dropbox (BDI)/Ghyst Test BB/"/>
    </mc:Choice>
  </mc:AlternateContent>
  <xr:revisionPtr revIDLastSave="0" documentId="8_{5E25E7D2-F8D7-E340-AE76-91328B340538}" xr6:coauthVersionLast="47" xr6:coauthVersionMax="47" xr10:uidLastSave="{00000000-0000-0000-0000-000000000000}"/>
  <workbookProtection workbookAlgorithmName="SHA-512" workbookHashValue="w2xKQ1urALf/0IeKMusY9jLOJ0BCQSuQrIcao10fZmtvQGAtpbMUhc0r1a254gbxeaN7AOd2jqP949OCkthwYA==" workbookSaltValue="82w59LdfWK6uhXieVvWwSw==" workbookSpinCount="100000" lockStructure="1"/>
  <bookViews>
    <workbookView xWindow="4780" yWindow="500" windowWidth="31660" windowHeight="17680" tabRatio="947" xr2:uid="{00000000-000D-0000-FFFF-FFFF00000000}"/>
  </bookViews>
  <sheets>
    <sheet name="Directions" sheetId="5" r:id="rId1"/>
    <sheet name="2 Ghyst EI Test" sheetId="1" r:id="rId2"/>
    <sheet name="3 Symptom Survey Test" sheetId="8" r:id="rId3"/>
    <sheet name="4 Ghyst EI Test Results" sheetId="2" r:id="rId4"/>
    <sheet name="5 Symptom Survey Results" sheetId="10" r:id="rId5"/>
    <sheet name="6 Interpretive Guidelines" sheetId="4" r:id="rId6"/>
    <sheet name="7 Ghyst EI Re-Test" sheetId="6" r:id="rId7"/>
    <sheet name="8 Symptom Survey Re-Test" sheetId="9" r:id="rId8"/>
    <sheet name="9 Ghyst EI Test Change" sheetId="7" r:id="rId9"/>
    <sheet name="10Symptom Survey Results Change" sheetId="11" r:id="rId10"/>
  </sheets>
  <definedNames>
    <definedName name="_xlnm.Print_Area" localSheetId="5">'6 Interpretive Guidelines'!$A$1:$A$582</definedName>
    <definedName name="_xlnm.Print_Area" localSheetId="0">Directions!$A$1:$N$45</definedName>
    <definedName name="_xlnm.Print_Titles" localSheetId="1">'2 Ghyst EI Test'!$1:$2</definedName>
    <definedName name="_xlnm.Print_Titles" localSheetId="6">'7 Ghyst EI Re-Test'!$1:$2</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U8" i="7" l="1"/>
  <c r="S8" i="7"/>
  <c r="AV8" i="7"/>
  <c r="AU12" i="7"/>
  <c r="S12" i="7"/>
  <c r="AV12" i="7"/>
  <c r="BD3" i="7"/>
  <c r="BD4" i="7"/>
  <c r="AU16" i="7"/>
  <c r="S16" i="7"/>
  <c r="AV16" i="7"/>
  <c r="AU15" i="7"/>
  <c r="S15" i="7"/>
  <c r="AV15" i="7"/>
  <c r="AU19" i="7"/>
  <c r="S19" i="7"/>
  <c r="AV19" i="7"/>
  <c r="BD5" i="7"/>
  <c r="AU17" i="7"/>
  <c r="S17" i="7"/>
  <c r="AV17" i="7"/>
  <c r="BD6" i="7"/>
  <c r="AU3" i="7"/>
  <c r="S3" i="7"/>
  <c r="AV3" i="7"/>
  <c r="AU11" i="7"/>
  <c r="S11" i="7"/>
  <c r="AV11" i="7"/>
  <c r="AU4" i="7"/>
  <c r="S4" i="7"/>
  <c r="AV4" i="7"/>
  <c r="AU20" i="7"/>
  <c r="S20" i="7"/>
  <c r="AV20" i="7"/>
  <c r="AU21" i="7"/>
  <c r="S21" i="7"/>
  <c r="AV21" i="7"/>
  <c r="AU23" i="7"/>
  <c r="S23" i="7"/>
  <c r="AV23" i="7"/>
  <c r="BD7" i="7"/>
  <c r="BD8" i="7"/>
  <c r="BD9" i="7"/>
  <c r="BD10" i="7"/>
  <c r="AU13" i="7"/>
  <c r="S13" i="7"/>
  <c r="AV13" i="7"/>
  <c r="AU9" i="7"/>
  <c r="S9" i="7"/>
  <c r="AV9" i="7"/>
  <c r="BD11" i="7"/>
  <c r="BD12" i="7"/>
  <c r="BD13" i="7"/>
  <c r="BO3" i="7"/>
  <c r="BD16" i="7"/>
  <c r="BD17" i="7"/>
  <c r="BD18" i="7"/>
  <c r="BE16" i="7"/>
  <c r="BP3" i="7"/>
  <c r="BQ3" i="7"/>
  <c r="BR3" i="7"/>
  <c r="BO4" i="7"/>
  <c r="BE17" i="7"/>
  <c r="BP4" i="7"/>
  <c r="BQ4" i="7"/>
  <c r="BR4" i="7"/>
  <c r="BO5" i="7"/>
  <c r="BP5" i="7"/>
  <c r="BQ5" i="7"/>
  <c r="BR5" i="7"/>
  <c r="BO6" i="7"/>
  <c r="BP6" i="7"/>
  <c r="BQ6" i="7"/>
  <c r="BR6" i="7"/>
  <c r="BO7" i="7"/>
  <c r="BE18" i="7"/>
  <c r="BP7" i="7"/>
  <c r="BQ7" i="7"/>
  <c r="BR7" i="7"/>
  <c r="BO8" i="7"/>
  <c r="BP8" i="7"/>
  <c r="BQ8" i="7"/>
  <c r="BR8" i="7"/>
  <c r="BO9" i="7"/>
  <c r="BP9" i="7"/>
  <c r="BQ9" i="7"/>
  <c r="BR9" i="7"/>
  <c r="BO10" i="7"/>
  <c r="BP10" i="7"/>
  <c r="BQ10" i="7"/>
  <c r="BR10" i="7"/>
  <c r="BO11" i="7"/>
  <c r="BP11" i="7"/>
  <c r="BQ11" i="7"/>
  <c r="BR11" i="7"/>
  <c r="BO12" i="7"/>
  <c r="BP12" i="7"/>
  <c r="BQ12" i="7"/>
  <c r="BR12" i="7"/>
  <c r="BO13" i="7"/>
  <c r="BP13" i="7"/>
  <c r="BQ13" i="7"/>
  <c r="BR13" i="7"/>
  <c r="AY3" i="7"/>
  <c r="AY4" i="7"/>
  <c r="AY5" i="7"/>
  <c r="AY6" i="7"/>
  <c r="AY7" i="7"/>
  <c r="AY8" i="7"/>
  <c r="AY9" i="7"/>
  <c r="AY10" i="7"/>
  <c r="AY11" i="7"/>
  <c r="AY12" i="7"/>
  <c r="AY13" i="7"/>
  <c r="BA52" i="7"/>
  <c r="Q3" i="2"/>
  <c r="BW3" i="2"/>
  <c r="CC3" i="2"/>
  <c r="CD3" i="2"/>
  <c r="Q4" i="2"/>
  <c r="BW4" i="2"/>
  <c r="CC4" i="2"/>
  <c r="CD4" i="2"/>
  <c r="Q5" i="2"/>
  <c r="BW5" i="2"/>
  <c r="CC5" i="2"/>
  <c r="CD5" i="2"/>
  <c r="Q7" i="2"/>
  <c r="BW6" i="2"/>
  <c r="CC6" i="2"/>
  <c r="CD6" i="2"/>
  <c r="Q8" i="2"/>
  <c r="BW7" i="2"/>
  <c r="CC7" i="2"/>
  <c r="CD7" i="2"/>
  <c r="Q9" i="2"/>
  <c r="BW8" i="2"/>
  <c r="CC8" i="2"/>
  <c r="CD8" i="2"/>
  <c r="Q11" i="2"/>
  <c r="BW9" i="2"/>
  <c r="CC9" i="2"/>
  <c r="CD9" i="2"/>
  <c r="Q12" i="2"/>
  <c r="BW10" i="2"/>
  <c r="CC10" i="2"/>
  <c r="CD10" i="2"/>
  <c r="Q13" i="2"/>
  <c r="BW11" i="2"/>
  <c r="CC11" i="2"/>
  <c r="CD11" i="2"/>
  <c r="Q15" i="2"/>
  <c r="BW12" i="2"/>
  <c r="CC12" i="2"/>
  <c r="CD12" i="2"/>
  <c r="Q16" i="2"/>
  <c r="BW13" i="2"/>
  <c r="CC13" i="2"/>
  <c r="CD13" i="2"/>
  <c r="Q17" i="2"/>
  <c r="BW14" i="2"/>
  <c r="CC14" i="2"/>
  <c r="CD14" i="2"/>
  <c r="Q19" i="2"/>
  <c r="BW15" i="2"/>
  <c r="CC15" i="2"/>
  <c r="CD15" i="2"/>
  <c r="Q20" i="2"/>
  <c r="BW16" i="2"/>
  <c r="CC16" i="2"/>
  <c r="CD16" i="2"/>
  <c r="Q21" i="2"/>
  <c r="BW17" i="2"/>
  <c r="CC17" i="2"/>
  <c r="CD17" i="2"/>
  <c r="Q23" i="2"/>
  <c r="BW18" i="2"/>
  <c r="CC18" i="2"/>
  <c r="CD18" i="2"/>
  <c r="CE3" i="2"/>
  <c r="CF3" i="2"/>
  <c r="CA3" i="2"/>
  <c r="CB3" i="2"/>
  <c r="AA143" i="4"/>
  <c r="A143" i="4"/>
  <c r="CE4" i="2"/>
  <c r="CF4" i="2"/>
  <c r="CA4" i="2"/>
  <c r="CB4" i="2"/>
  <c r="AA144" i="4"/>
  <c r="A144" i="4"/>
  <c r="CE5" i="2"/>
  <c r="CF5" i="2"/>
  <c r="CA5" i="2"/>
  <c r="CB5" i="2"/>
  <c r="AA145" i="4"/>
  <c r="A145" i="4"/>
  <c r="CE6" i="2"/>
  <c r="CF6" i="2"/>
  <c r="CA6" i="2"/>
  <c r="CB6" i="2"/>
  <c r="AA146" i="4"/>
  <c r="A146" i="4"/>
  <c r="CE7" i="2"/>
  <c r="CF7" i="2"/>
  <c r="CA7" i="2"/>
  <c r="CB7" i="2"/>
  <c r="AA147" i="4"/>
  <c r="A147" i="4"/>
  <c r="CE8" i="2"/>
  <c r="CF8" i="2"/>
  <c r="CA8" i="2"/>
  <c r="CB8" i="2"/>
  <c r="AA148" i="4"/>
  <c r="A148" i="4"/>
  <c r="CE9" i="2"/>
  <c r="CF9" i="2"/>
  <c r="CA9" i="2"/>
  <c r="CB9" i="2"/>
  <c r="AA149" i="4"/>
  <c r="A149" i="4"/>
  <c r="CE10" i="2"/>
  <c r="CF10" i="2"/>
  <c r="CA10" i="2"/>
  <c r="CB10" i="2"/>
  <c r="AA150" i="4"/>
  <c r="A150" i="4"/>
  <c r="CE11" i="2"/>
  <c r="CF11" i="2"/>
  <c r="CA11" i="2"/>
  <c r="CB11" i="2"/>
  <c r="AA151" i="4"/>
  <c r="A151" i="4"/>
  <c r="CE12" i="2"/>
  <c r="CF12" i="2"/>
  <c r="CA12" i="2"/>
  <c r="CB12" i="2"/>
  <c r="AA152" i="4"/>
  <c r="A152" i="4"/>
  <c r="CE13" i="2"/>
  <c r="CF13" i="2"/>
  <c r="CA13" i="2"/>
  <c r="CB13" i="2"/>
  <c r="AA153" i="4"/>
  <c r="A153" i="4"/>
  <c r="CE14" i="2"/>
  <c r="CF14" i="2"/>
  <c r="CA14" i="2"/>
  <c r="CB14" i="2"/>
  <c r="AA154" i="4"/>
  <c r="A154" i="4"/>
  <c r="CE15" i="2"/>
  <c r="CF15" i="2"/>
  <c r="CA15" i="2"/>
  <c r="CB15" i="2"/>
  <c r="AA155" i="4"/>
  <c r="A155" i="4"/>
  <c r="CE16" i="2"/>
  <c r="CF16" i="2"/>
  <c r="CA16" i="2"/>
  <c r="CB16" i="2"/>
  <c r="AA156" i="4"/>
  <c r="A156" i="4"/>
  <c r="CE17" i="2"/>
  <c r="CF17" i="2"/>
  <c r="CA17" i="2"/>
  <c r="CB17" i="2"/>
  <c r="AA157" i="4"/>
  <c r="A157" i="4"/>
  <c r="CE18" i="2"/>
  <c r="CF18" i="2"/>
  <c r="CA18" i="2"/>
  <c r="CB18" i="2"/>
  <c r="AA158" i="4"/>
  <c r="A158" i="4"/>
  <c r="C32" i="8"/>
  <c r="C198" i="8"/>
  <c r="C56" i="8"/>
  <c r="C199" i="8"/>
  <c r="C73" i="8"/>
  <c r="C200" i="8"/>
  <c r="C93" i="8"/>
  <c r="C201" i="8"/>
  <c r="C121" i="8"/>
  <c r="C202" i="8"/>
  <c r="C133" i="8"/>
  <c r="C203" i="8"/>
  <c r="C159" i="8"/>
  <c r="C204" i="8"/>
  <c r="C188" i="8"/>
  <c r="C205" i="8"/>
  <c r="A198" i="8"/>
  <c r="A163" i="4"/>
  <c r="A199" i="8"/>
  <c r="A164" i="4"/>
  <c r="A200" i="8"/>
  <c r="A165" i="4"/>
  <c r="AY52" i="7"/>
  <c r="X36" i="7"/>
  <c r="BA51" i="7"/>
  <c r="AY51" i="7"/>
  <c r="X35" i="7"/>
  <c r="BA50" i="7"/>
  <c r="AY50" i="7"/>
  <c r="X34" i="7"/>
  <c r="BA49" i="7"/>
  <c r="AY49" i="7"/>
  <c r="X33" i="7"/>
  <c r="BA48" i="7"/>
  <c r="AY48" i="7"/>
  <c r="X32" i="7"/>
  <c r="BA47" i="7"/>
  <c r="AY47" i="7"/>
  <c r="X31" i="7"/>
  <c r="BA46" i="7"/>
  <c r="AY46" i="7"/>
  <c r="X30" i="7"/>
  <c r="BA45" i="7"/>
  <c r="AY45" i="7"/>
  <c r="X29" i="7"/>
  <c r="BA44" i="7"/>
  <c r="AY44" i="7"/>
  <c r="X28" i="7"/>
  <c r="BA43" i="7"/>
  <c r="AY43" i="7"/>
  <c r="X27" i="7"/>
  <c r="BA42" i="7"/>
  <c r="AY42" i="7"/>
  <c r="X26" i="7"/>
  <c r="AU8" i="2"/>
  <c r="AV8" i="2"/>
  <c r="AU12" i="2"/>
  <c r="AV12" i="2"/>
  <c r="BD3" i="2"/>
  <c r="BD4" i="2"/>
  <c r="AU16" i="2"/>
  <c r="AV16" i="2"/>
  <c r="AU15" i="2"/>
  <c r="AV15" i="2"/>
  <c r="AU19" i="2"/>
  <c r="AV19" i="2"/>
  <c r="BD5" i="2"/>
  <c r="AU17" i="2"/>
  <c r="AV17" i="2"/>
  <c r="BD6" i="2"/>
  <c r="AU3" i="2"/>
  <c r="AV3" i="2"/>
  <c r="AU11" i="2"/>
  <c r="AV11" i="2"/>
  <c r="AU4" i="2"/>
  <c r="AV4" i="2"/>
  <c r="AU20" i="2"/>
  <c r="AV20" i="2"/>
  <c r="AU21" i="2"/>
  <c r="AV21" i="2"/>
  <c r="AU23" i="2"/>
  <c r="AV23" i="2"/>
  <c r="BD7" i="2"/>
  <c r="BD8" i="2"/>
  <c r="BD9" i="2"/>
  <c r="BD10" i="2"/>
  <c r="AU13" i="2"/>
  <c r="AV13" i="2"/>
  <c r="AU9" i="2"/>
  <c r="AV9" i="2"/>
  <c r="BD11" i="2"/>
  <c r="BD12" i="2"/>
  <c r="BD13" i="2"/>
  <c r="BO3" i="2"/>
  <c r="BD16" i="2"/>
  <c r="BD17" i="2"/>
  <c r="BD18" i="2"/>
  <c r="BE16" i="2"/>
  <c r="BP3" i="2"/>
  <c r="BQ3" i="2"/>
  <c r="BR3" i="2"/>
  <c r="BO4" i="2"/>
  <c r="BE17" i="2"/>
  <c r="BP4" i="2"/>
  <c r="BQ4" i="2"/>
  <c r="BR4" i="2"/>
  <c r="BO5" i="2"/>
  <c r="BP5" i="2"/>
  <c r="BQ5" i="2"/>
  <c r="BR5" i="2"/>
  <c r="BO6" i="2"/>
  <c r="BP6" i="2"/>
  <c r="BQ6" i="2"/>
  <c r="BR6" i="2"/>
  <c r="BO7" i="2"/>
  <c r="BE18" i="2"/>
  <c r="BP7" i="2"/>
  <c r="BQ7" i="2"/>
  <c r="BR7" i="2"/>
  <c r="BO8" i="2"/>
  <c r="BP8" i="2"/>
  <c r="BQ8" i="2"/>
  <c r="BR8" i="2"/>
  <c r="BO9" i="2"/>
  <c r="BP9" i="2"/>
  <c r="BQ9" i="2"/>
  <c r="BR9" i="2"/>
  <c r="BO10" i="2"/>
  <c r="BP10" i="2"/>
  <c r="BQ10" i="2"/>
  <c r="BR10" i="2"/>
  <c r="BO11" i="2"/>
  <c r="BP11" i="2"/>
  <c r="BQ11" i="2"/>
  <c r="BR11" i="2"/>
  <c r="BO12" i="2"/>
  <c r="BP12" i="2"/>
  <c r="BQ12" i="2"/>
  <c r="BR12" i="2"/>
  <c r="BO13" i="2"/>
  <c r="BP13" i="2"/>
  <c r="BQ13" i="2"/>
  <c r="BR13" i="2"/>
  <c r="AY3" i="2"/>
  <c r="AY4" i="2"/>
  <c r="AY5" i="2"/>
  <c r="AY6" i="2"/>
  <c r="AY7" i="2"/>
  <c r="AY8" i="2"/>
  <c r="AY9" i="2"/>
  <c r="AY10" i="2"/>
  <c r="AY11" i="2"/>
  <c r="AY12" i="2"/>
  <c r="AY13" i="2"/>
  <c r="BA52" i="2"/>
  <c r="AY52" i="2"/>
  <c r="Q36" i="7"/>
  <c r="BA51" i="2"/>
  <c r="AY51" i="2"/>
  <c r="Q35" i="7"/>
  <c r="BA50" i="2"/>
  <c r="AY50" i="2"/>
  <c r="Q34" i="7"/>
  <c r="BA49" i="2"/>
  <c r="AY49" i="2"/>
  <c r="Q33" i="7"/>
  <c r="BA48" i="2"/>
  <c r="AY48" i="2"/>
  <c r="Q32" i="7"/>
  <c r="BA47" i="2"/>
  <c r="AY47" i="2"/>
  <c r="Q31" i="7"/>
  <c r="BA46" i="2"/>
  <c r="AY46" i="2"/>
  <c r="Q30" i="7"/>
  <c r="BA45" i="2"/>
  <c r="AY45" i="2"/>
  <c r="Q29" i="7"/>
  <c r="BA44" i="2"/>
  <c r="AY44" i="2"/>
  <c r="Q28" i="7"/>
  <c r="BA43" i="2"/>
  <c r="AY43" i="2"/>
  <c r="Q27" i="7"/>
  <c r="BA42" i="2"/>
  <c r="AY42" i="2"/>
  <c r="Q26" i="7"/>
  <c r="P36" i="2"/>
  <c r="P35" i="2"/>
  <c r="P34" i="2"/>
  <c r="P33" i="2"/>
  <c r="P32" i="2"/>
  <c r="P31" i="2"/>
  <c r="P30" i="2"/>
  <c r="P29" i="2"/>
  <c r="P28" i="2"/>
  <c r="P27" i="2"/>
  <c r="P26" i="2"/>
  <c r="A201" i="8"/>
  <c r="A202" i="8"/>
  <c r="C159" i="9"/>
  <c r="C204" i="9"/>
  <c r="R8" i="10"/>
  <c r="C188" i="9"/>
  <c r="C205" i="9"/>
  <c r="R9" i="10"/>
  <c r="C32" i="9"/>
  <c r="C198" i="9"/>
  <c r="R2" i="10"/>
  <c r="C56" i="9"/>
  <c r="C199" i="9"/>
  <c r="R3" i="10"/>
  <c r="C73" i="9"/>
  <c r="C200" i="9"/>
  <c r="R4" i="10"/>
  <c r="C93" i="9"/>
  <c r="C201" i="9"/>
  <c r="R5" i="10"/>
  <c r="C121" i="9"/>
  <c r="C202" i="9"/>
  <c r="R6" i="10"/>
  <c r="C133" i="9"/>
  <c r="C203" i="9"/>
  <c r="R7" i="10"/>
  <c r="AA24" i="10"/>
  <c r="AB24" i="10"/>
  <c r="P24" i="10"/>
  <c r="AA18" i="10"/>
  <c r="AB18" i="10"/>
  <c r="P18" i="10"/>
  <c r="AA21" i="10"/>
  <c r="AB21" i="10"/>
  <c r="P21" i="10"/>
  <c r="AA193" i="8"/>
  <c r="AB193" i="8"/>
  <c r="H193" i="8"/>
  <c r="A198" i="9"/>
  <c r="A199" i="9"/>
  <c r="A200" i="9"/>
  <c r="AA195" i="9"/>
  <c r="AB195" i="9"/>
  <c r="H195" i="9"/>
  <c r="AA194" i="9"/>
  <c r="AB194" i="9"/>
  <c r="H194" i="9"/>
  <c r="AA193" i="9"/>
  <c r="AB193" i="9"/>
  <c r="H193" i="9"/>
  <c r="AA195" i="8"/>
  <c r="AB195" i="8"/>
  <c r="H195" i="8"/>
  <c r="AA194" i="8"/>
  <c r="AB194" i="8"/>
  <c r="H194" i="8"/>
  <c r="S7" i="11"/>
  <c r="Q7" i="11"/>
  <c r="R7" i="11"/>
  <c r="T7" i="11"/>
  <c r="S8" i="11"/>
  <c r="R8" i="11"/>
  <c r="Q8" i="11"/>
  <c r="T8" i="11"/>
  <c r="S9" i="11"/>
  <c r="R9" i="11"/>
  <c r="Q9" i="11"/>
  <c r="T9" i="11"/>
  <c r="AA3" i="6"/>
  <c r="AB3" i="6"/>
  <c r="AC3" i="6"/>
  <c r="AD3" i="6"/>
  <c r="AA4" i="6"/>
  <c r="AB4" i="6"/>
  <c r="AC4" i="6"/>
  <c r="AD4" i="6"/>
  <c r="AA5" i="6"/>
  <c r="AB5" i="6"/>
  <c r="AC5" i="6"/>
  <c r="AD5" i="6"/>
  <c r="AA6" i="6"/>
  <c r="AB6" i="6"/>
  <c r="AC6" i="6"/>
  <c r="AD6" i="6"/>
  <c r="AA7" i="6"/>
  <c r="AB7" i="6"/>
  <c r="AC7" i="6"/>
  <c r="AD7" i="6"/>
  <c r="AA8" i="6"/>
  <c r="AB8" i="6"/>
  <c r="AC8" i="6"/>
  <c r="AD8" i="6"/>
  <c r="AA9" i="6"/>
  <c r="AB9" i="6"/>
  <c r="AC9" i="6"/>
  <c r="AD9" i="6"/>
  <c r="AA10" i="6"/>
  <c r="AB10" i="6"/>
  <c r="AC10" i="6"/>
  <c r="AD10" i="6"/>
  <c r="AA11" i="6"/>
  <c r="AB11" i="6"/>
  <c r="AC11" i="6"/>
  <c r="AD11" i="6"/>
  <c r="AA12" i="6"/>
  <c r="AB12" i="6"/>
  <c r="AC12" i="6"/>
  <c r="AD12" i="6"/>
  <c r="AA13" i="6"/>
  <c r="AB13" i="6"/>
  <c r="AC13" i="6"/>
  <c r="AD13" i="6"/>
  <c r="AA14" i="6"/>
  <c r="AB14" i="6"/>
  <c r="AC14" i="6"/>
  <c r="AD14" i="6"/>
  <c r="AA15" i="6"/>
  <c r="AB15" i="6"/>
  <c r="AC15" i="6"/>
  <c r="AD15" i="6"/>
  <c r="AA16" i="6"/>
  <c r="AB16" i="6"/>
  <c r="AC16" i="6"/>
  <c r="AD16" i="6"/>
  <c r="AA17" i="6"/>
  <c r="AB17" i="6"/>
  <c r="AC17" i="6"/>
  <c r="AD17" i="6"/>
  <c r="AA18" i="6"/>
  <c r="AB18" i="6"/>
  <c r="AC18" i="6"/>
  <c r="AD18" i="6"/>
  <c r="AA19" i="6"/>
  <c r="AB19" i="6"/>
  <c r="AC19" i="6"/>
  <c r="AD19" i="6"/>
  <c r="AA20" i="6"/>
  <c r="AB20" i="6"/>
  <c r="AC20" i="6"/>
  <c r="AD20" i="6"/>
  <c r="AA21" i="6"/>
  <c r="AB21" i="6"/>
  <c r="AC21" i="6"/>
  <c r="AD21" i="6"/>
  <c r="AA22" i="6"/>
  <c r="AB22" i="6"/>
  <c r="AC22" i="6"/>
  <c r="AD22" i="6"/>
  <c r="AA23" i="6"/>
  <c r="AB23" i="6"/>
  <c r="AC23" i="6"/>
  <c r="AD23" i="6"/>
  <c r="AA24" i="6"/>
  <c r="AB24" i="6"/>
  <c r="AC24" i="6"/>
  <c r="AD24" i="6"/>
  <c r="AA25" i="6"/>
  <c r="AB25" i="6"/>
  <c r="AC25" i="6"/>
  <c r="AD25" i="6"/>
  <c r="AA26" i="6"/>
  <c r="AB26" i="6"/>
  <c r="AC26" i="6"/>
  <c r="AD26" i="6"/>
  <c r="AA27" i="6"/>
  <c r="AB27" i="6"/>
  <c r="AC27" i="6"/>
  <c r="AD27" i="6"/>
  <c r="AA28" i="6"/>
  <c r="AB28" i="6"/>
  <c r="AC28" i="6"/>
  <c r="AD28" i="6"/>
  <c r="AA29" i="6"/>
  <c r="AB29" i="6"/>
  <c r="AC29" i="6"/>
  <c r="AD29" i="6"/>
  <c r="AA30" i="6"/>
  <c r="AB30" i="6"/>
  <c r="AC30" i="6"/>
  <c r="AD30" i="6"/>
  <c r="AA31" i="6"/>
  <c r="AB31" i="6"/>
  <c r="AC31" i="6"/>
  <c r="AD31" i="6"/>
  <c r="AA32" i="6"/>
  <c r="AB32" i="6"/>
  <c r="AC32" i="6"/>
  <c r="AD32" i="6"/>
  <c r="AA33" i="6"/>
  <c r="AB33" i="6"/>
  <c r="AC33" i="6"/>
  <c r="AD33" i="6"/>
  <c r="AA34" i="6"/>
  <c r="AB34" i="6"/>
  <c r="AC34" i="6"/>
  <c r="AD34" i="6"/>
  <c r="AA35" i="6"/>
  <c r="AB35" i="6"/>
  <c r="AC35" i="6"/>
  <c r="AD35" i="6"/>
  <c r="AA36" i="6"/>
  <c r="AB36" i="6"/>
  <c r="AC36" i="6"/>
  <c r="AD36" i="6"/>
  <c r="AA37" i="6"/>
  <c r="AB37" i="6"/>
  <c r="AC37" i="6"/>
  <c r="AD37" i="6"/>
  <c r="AA38" i="6"/>
  <c r="AB38" i="6"/>
  <c r="AC38" i="6"/>
  <c r="AD38" i="6"/>
  <c r="AA39" i="6"/>
  <c r="AB39" i="6"/>
  <c r="AC39" i="6"/>
  <c r="AD39" i="6"/>
  <c r="AA40" i="6"/>
  <c r="AB40" i="6"/>
  <c r="AC40" i="6"/>
  <c r="AD40" i="6"/>
  <c r="AA41" i="6"/>
  <c r="AB41" i="6"/>
  <c r="AC41" i="6"/>
  <c r="AD41" i="6"/>
  <c r="AA42" i="6"/>
  <c r="AB42" i="6"/>
  <c r="AC42" i="6"/>
  <c r="AD42" i="6"/>
  <c r="AA43" i="6"/>
  <c r="AB43" i="6"/>
  <c r="AC43" i="6"/>
  <c r="AD43" i="6"/>
  <c r="AA44" i="6"/>
  <c r="AB44" i="6"/>
  <c r="AC44" i="6"/>
  <c r="AD44" i="6"/>
  <c r="AA45" i="6"/>
  <c r="AB45" i="6"/>
  <c r="AC45" i="6"/>
  <c r="AD45" i="6"/>
  <c r="AA46" i="6"/>
  <c r="AB46" i="6"/>
  <c r="AC46" i="6"/>
  <c r="AD46" i="6"/>
  <c r="AA47" i="6"/>
  <c r="AB47" i="6"/>
  <c r="AC47" i="6"/>
  <c r="AD47" i="6"/>
  <c r="AA48" i="6"/>
  <c r="AB48" i="6"/>
  <c r="AC48" i="6"/>
  <c r="AD48" i="6"/>
  <c r="AA49" i="6"/>
  <c r="AB49" i="6"/>
  <c r="AC49" i="6"/>
  <c r="AD49" i="6"/>
  <c r="AA50" i="6"/>
  <c r="AB50" i="6"/>
  <c r="AC50" i="6"/>
  <c r="AD50" i="6"/>
  <c r="AD2" i="6"/>
  <c r="A1" i="6"/>
  <c r="AA3" i="1"/>
  <c r="AB3" i="1"/>
  <c r="AC3" i="1"/>
  <c r="AD3" i="1"/>
  <c r="AA4" i="1"/>
  <c r="AB4" i="1"/>
  <c r="AC4" i="1"/>
  <c r="AD4" i="1"/>
  <c r="AA5" i="1"/>
  <c r="AB5" i="1"/>
  <c r="AC5" i="1"/>
  <c r="AD5" i="1"/>
  <c r="AA6" i="1"/>
  <c r="AB6" i="1"/>
  <c r="AC6" i="1"/>
  <c r="AD6" i="1"/>
  <c r="AA7" i="1"/>
  <c r="AB7" i="1"/>
  <c r="AC7" i="1"/>
  <c r="AD7" i="1"/>
  <c r="AA8" i="1"/>
  <c r="AB8" i="1"/>
  <c r="AC8" i="1"/>
  <c r="AD8" i="1"/>
  <c r="AA9" i="1"/>
  <c r="AB9" i="1"/>
  <c r="AC9" i="1"/>
  <c r="AD9" i="1"/>
  <c r="AA10" i="1"/>
  <c r="AB10" i="1"/>
  <c r="AC10" i="1"/>
  <c r="AD10" i="1"/>
  <c r="AA11" i="1"/>
  <c r="AB11" i="1"/>
  <c r="AC11" i="1"/>
  <c r="AD11" i="1"/>
  <c r="AA12" i="1"/>
  <c r="AB12" i="1"/>
  <c r="AC12" i="1"/>
  <c r="AD12" i="1"/>
  <c r="AA13" i="1"/>
  <c r="AB13" i="1"/>
  <c r="AC13" i="1"/>
  <c r="AD13" i="1"/>
  <c r="AA14" i="1"/>
  <c r="AB14" i="1"/>
  <c r="AC14" i="1"/>
  <c r="AD14" i="1"/>
  <c r="AA15" i="1"/>
  <c r="AB15" i="1"/>
  <c r="AC15" i="1"/>
  <c r="AD15" i="1"/>
  <c r="AA16" i="1"/>
  <c r="AB16" i="1"/>
  <c r="AC16" i="1"/>
  <c r="AD16" i="1"/>
  <c r="AA17" i="1"/>
  <c r="AB17" i="1"/>
  <c r="AC17" i="1"/>
  <c r="AD17" i="1"/>
  <c r="AA18" i="1"/>
  <c r="AB18" i="1"/>
  <c r="AC18" i="1"/>
  <c r="AD18" i="1"/>
  <c r="AA19" i="1"/>
  <c r="AB19" i="1"/>
  <c r="AC19" i="1"/>
  <c r="AD19" i="1"/>
  <c r="AA20" i="1"/>
  <c r="AB20" i="1"/>
  <c r="AC20" i="1"/>
  <c r="AD20" i="1"/>
  <c r="AA21" i="1"/>
  <c r="AB21" i="1"/>
  <c r="AC21" i="1"/>
  <c r="AD21" i="1"/>
  <c r="AA22" i="1"/>
  <c r="AB22" i="1"/>
  <c r="AC22" i="1"/>
  <c r="AD22" i="1"/>
  <c r="AA23" i="1"/>
  <c r="AB23" i="1"/>
  <c r="AC23" i="1"/>
  <c r="AD23" i="1"/>
  <c r="AA24" i="1"/>
  <c r="AB24" i="1"/>
  <c r="AC24" i="1"/>
  <c r="AD24" i="1"/>
  <c r="AA25" i="1"/>
  <c r="AB25" i="1"/>
  <c r="AC25" i="1"/>
  <c r="AD25" i="1"/>
  <c r="AA26" i="1"/>
  <c r="AB26" i="1"/>
  <c r="AC26" i="1"/>
  <c r="AD26" i="1"/>
  <c r="AA27" i="1"/>
  <c r="AB27" i="1"/>
  <c r="AC27" i="1"/>
  <c r="AD27" i="1"/>
  <c r="AA28" i="1"/>
  <c r="AB28" i="1"/>
  <c r="AC28" i="1"/>
  <c r="AD28" i="1"/>
  <c r="AA29" i="1"/>
  <c r="AB29" i="1"/>
  <c r="AC29" i="1"/>
  <c r="AD29" i="1"/>
  <c r="AA30" i="1"/>
  <c r="AB30" i="1"/>
  <c r="AC30" i="1"/>
  <c r="AD30" i="1"/>
  <c r="AA31" i="1"/>
  <c r="AB31" i="1"/>
  <c r="AC31" i="1"/>
  <c r="AD31" i="1"/>
  <c r="AA32" i="1"/>
  <c r="AB32" i="1"/>
  <c r="AC32" i="1"/>
  <c r="AD32" i="1"/>
  <c r="AA33" i="1"/>
  <c r="AB33" i="1"/>
  <c r="AC33" i="1"/>
  <c r="AD33" i="1"/>
  <c r="AA34" i="1"/>
  <c r="AB34" i="1"/>
  <c r="AC34" i="1"/>
  <c r="AD34" i="1"/>
  <c r="AA35" i="1"/>
  <c r="AB35" i="1"/>
  <c r="AC35" i="1"/>
  <c r="AD35" i="1"/>
  <c r="AA36" i="1"/>
  <c r="AB36" i="1"/>
  <c r="AC36" i="1"/>
  <c r="AD36" i="1"/>
  <c r="AA37" i="1"/>
  <c r="AB37" i="1"/>
  <c r="AC37" i="1"/>
  <c r="AD37" i="1"/>
  <c r="AA38" i="1"/>
  <c r="AB38" i="1"/>
  <c r="AC38" i="1"/>
  <c r="AD38" i="1"/>
  <c r="AA39" i="1"/>
  <c r="AB39" i="1"/>
  <c r="AC39" i="1"/>
  <c r="AD39" i="1"/>
  <c r="AA40" i="1"/>
  <c r="AB40" i="1"/>
  <c r="AC40" i="1"/>
  <c r="AD40" i="1"/>
  <c r="AA41" i="1"/>
  <c r="AB41" i="1"/>
  <c r="AC41" i="1"/>
  <c r="AD41" i="1"/>
  <c r="AA42" i="1"/>
  <c r="AB42" i="1"/>
  <c r="AC42" i="1"/>
  <c r="AD42" i="1"/>
  <c r="AA43" i="1"/>
  <c r="AB43" i="1"/>
  <c r="AC43" i="1"/>
  <c r="AD43" i="1"/>
  <c r="AA44" i="1"/>
  <c r="AB44" i="1"/>
  <c r="AC44" i="1"/>
  <c r="AD44" i="1"/>
  <c r="AA45" i="1"/>
  <c r="AB45" i="1"/>
  <c r="AC45" i="1"/>
  <c r="AD45" i="1"/>
  <c r="AA46" i="1"/>
  <c r="AB46" i="1"/>
  <c r="AC46" i="1"/>
  <c r="AD46" i="1"/>
  <c r="AA47" i="1"/>
  <c r="AB47" i="1"/>
  <c r="AC47" i="1"/>
  <c r="AD47" i="1"/>
  <c r="AA48" i="1"/>
  <c r="AB48" i="1"/>
  <c r="AC48" i="1"/>
  <c r="AD48" i="1"/>
  <c r="AA49" i="1"/>
  <c r="AB49" i="1"/>
  <c r="AC49" i="1"/>
  <c r="AD49" i="1"/>
  <c r="AA50" i="1"/>
  <c r="AB50" i="1"/>
  <c r="AC50" i="1"/>
  <c r="AD50" i="1"/>
  <c r="AD2" i="1"/>
  <c r="A1" i="1"/>
  <c r="S5" i="7"/>
  <c r="AU5" i="7"/>
  <c r="AV5" i="7"/>
  <c r="AU6" i="7"/>
  <c r="AV6" i="7"/>
  <c r="S7" i="7"/>
  <c r="AU7" i="7"/>
  <c r="AV7" i="7"/>
  <c r="AU10" i="7"/>
  <c r="AV10" i="7"/>
  <c r="AU14" i="7"/>
  <c r="AV14" i="7"/>
  <c r="AU18" i="7"/>
  <c r="AV18" i="7"/>
  <c r="AU22" i="7"/>
  <c r="AV22" i="7"/>
  <c r="AU5" i="2"/>
  <c r="AV5" i="2"/>
  <c r="AU6" i="2"/>
  <c r="AV6" i="2"/>
  <c r="AU7" i="2"/>
  <c r="AV7" i="2"/>
  <c r="AU10" i="2"/>
  <c r="AV10" i="2"/>
  <c r="AU14" i="2"/>
  <c r="AV14" i="2"/>
  <c r="AU18" i="2"/>
  <c r="AV18" i="2"/>
  <c r="AU22" i="2"/>
  <c r="AV22" i="2"/>
  <c r="R23" i="7"/>
  <c r="T23" i="7"/>
  <c r="R21" i="7"/>
  <c r="T21" i="7"/>
  <c r="R20" i="7"/>
  <c r="T20" i="7"/>
  <c r="R19" i="7"/>
  <c r="T19" i="7"/>
  <c r="R17" i="7"/>
  <c r="T17" i="7"/>
  <c r="R16" i="7"/>
  <c r="T16" i="7"/>
  <c r="R15" i="7"/>
  <c r="T15" i="7"/>
  <c r="R13" i="7"/>
  <c r="T13" i="7"/>
  <c r="R12" i="7"/>
  <c r="T12" i="7"/>
  <c r="R11" i="7"/>
  <c r="T11" i="7"/>
  <c r="R9" i="7"/>
  <c r="T9" i="7"/>
  <c r="R8" i="7"/>
  <c r="T8" i="7"/>
  <c r="R7" i="7"/>
  <c r="T7" i="7"/>
  <c r="R5" i="7"/>
  <c r="T5" i="7"/>
  <c r="R4" i="7"/>
  <c r="T4" i="7"/>
  <c r="R3" i="7"/>
  <c r="T3" i="7"/>
  <c r="R23" i="2"/>
  <c r="S23" i="2"/>
  <c r="R21" i="2"/>
  <c r="S21" i="2"/>
  <c r="R20" i="2"/>
  <c r="S20" i="2"/>
  <c r="R19" i="2"/>
  <c r="S19" i="2"/>
  <c r="R17" i="2"/>
  <c r="S17" i="2"/>
  <c r="R16" i="2"/>
  <c r="S16" i="2"/>
  <c r="R15" i="2"/>
  <c r="S15" i="2"/>
  <c r="R13" i="2"/>
  <c r="S13" i="2"/>
  <c r="R12" i="2"/>
  <c r="S12" i="2"/>
  <c r="R11" i="2"/>
  <c r="S11" i="2"/>
  <c r="R9" i="2"/>
  <c r="S9" i="2"/>
  <c r="R8" i="2"/>
  <c r="S8" i="2"/>
  <c r="R7" i="2"/>
  <c r="S7" i="2"/>
  <c r="R5" i="2"/>
  <c r="S5" i="2"/>
  <c r="R4" i="2"/>
  <c r="S4" i="2"/>
  <c r="R3" i="2"/>
  <c r="S3" i="2"/>
  <c r="BX3" i="2"/>
  <c r="BT3" i="2"/>
  <c r="BX4" i="2"/>
  <c r="BT4" i="2"/>
  <c r="BX5" i="2"/>
  <c r="BT5" i="2"/>
  <c r="BX6" i="2"/>
  <c r="BT6" i="2"/>
  <c r="BX7" i="2"/>
  <c r="BT7" i="2"/>
  <c r="BX8" i="2"/>
  <c r="BT8" i="2"/>
  <c r="BX9" i="2"/>
  <c r="BT9" i="2"/>
  <c r="BX10" i="2"/>
  <c r="BT10" i="2"/>
  <c r="BX11" i="2"/>
  <c r="BT11" i="2"/>
  <c r="BX12" i="2"/>
  <c r="BT12" i="2"/>
  <c r="BX13" i="2"/>
  <c r="BT13" i="2"/>
  <c r="BX14" i="2"/>
  <c r="BT14" i="2"/>
  <c r="BX15" i="2"/>
  <c r="BT15" i="2"/>
  <c r="BX16" i="2"/>
  <c r="BT16" i="2"/>
  <c r="BX17" i="2"/>
  <c r="BT17" i="2"/>
  <c r="BX18" i="2"/>
  <c r="BT18" i="2"/>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3" i="6"/>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Z6" i="7"/>
  <c r="Z5" i="7"/>
  <c r="Z4" i="7"/>
  <c r="Z3" i="7"/>
  <c r="Z2" i="7"/>
  <c r="Y6" i="7"/>
  <c r="Y5" i="7"/>
  <c r="Y4" i="7"/>
  <c r="Y3" i="7"/>
  <c r="Y2" i="7"/>
  <c r="W6" i="2"/>
  <c r="W5" i="2"/>
  <c r="W4" i="2"/>
  <c r="W3" i="2"/>
  <c r="W2" i="2"/>
  <c r="V6" i="2"/>
  <c r="V5" i="2"/>
  <c r="V4" i="2"/>
  <c r="V3" i="2"/>
  <c r="V2" i="2"/>
  <c r="Q2" i="11"/>
  <c r="R2" i="11"/>
  <c r="S2" i="11"/>
  <c r="T2" i="11"/>
  <c r="Q3" i="11"/>
  <c r="R3" i="11"/>
  <c r="S3" i="11"/>
  <c r="T3" i="11"/>
  <c r="Q4" i="11"/>
  <c r="R4" i="11"/>
  <c r="S4" i="11"/>
  <c r="T4" i="11"/>
  <c r="Q5" i="11"/>
  <c r="R5" i="11"/>
  <c r="S5" i="11"/>
  <c r="T5" i="11"/>
  <c r="Q6" i="11"/>
  <c r="R6" i="11"/>
  <c r="S6" i="11"/>
  <c r="T6" i="11"/>
  <c r="Q2" i="10"/>
  <c r="Q3" i="10"/>
  <c r="Q4" i="10"/>
  <c r="Q5" i="10"/>
  <c r="Q6" i="10"/>
  <c r="Q7" i="10"/>
  <c r="Q8" i="10"/>
  <c r="Q9" i="10"/>
  <c r="A201" i="9"/>
  <c r="A202" i="9"/>
  <c r="A203" i="9"/>
  <c r="A204" i="9"/>
  <c r="A205" i="9"/>
  <c r="A203" i="8"/>
  <c r="A204" i="8"/>
  <c r="A205" i="8"/>
  <c r="AB3" i="7"/>
  <c r="AB4" i="7"/>
  <c r="AB5" i="7"/>
  <c r="AB6" i="7"/>
  <c r="Z7" i="7"/>
  <c r="Y7" i="7"/>
  <c r="AB7" i="7"/>
  <c r="AB2" i="7"/>
  <c r="V4" i="7"/>
  <c r="V5" i="7"/>
  <c r="V6" i="7"/>
  <c r="V7" i="7"/>
  <c r="V8" i="7"/>
  <c r="V9" i="7"/>
  <c r="V10" i="7"/>
  <c r="V11" i="7"/>
  <c r="V12" i="7"/>
  <c r="V13" i="7"/>
  <c r="V14" i="7"/>
  <c r="V15" i="7"/>
  <c r="V16" i="7"/>
  <c r="V17" i="7"/>
  <c r="V18" i="7"/>
  <c r="V19" i="7"/>
  <c r="V20" i="7"/>
  <c r="V21" i="7"/>
  <c r="V22" i="7"/>
  <c r="V23" i="7"/>
  <c r="V3" i="7"/>
  <c r="U23" i="7"/>
  <c r="U22" i="7"/>
  <c r="U21" i="7"/>
  <c r="U20" i="7"/>
  <c r="U19" i="7"/>
  <c r="U18" i="7"/>
  <c r="U17" i="7"/>
  <c r="U16" i="7"/>
  <c r="U15" i="7"/>
  <c r="U14" i="7"/>
  <c r="U13" i="7"/>
  <c r="U12" i="7"/>
  <c r="U11" i="7"/>
  <c r="U10" i="7"/>
  <c r="U9" i="7"/>
  <c r="U8" i="7"/>
  <c r="U7" i="7"/>
  <c r="U6" i="7"/>
  <c r="U5" i="7"/>
  <c r="U4" i="7"/>
  <c r="U3" i="7"/>
</calcChain>
</file>

<file path=xl/sharedStrings.xml><?xml version="1.0" encoding="utf-8"?>
<sst xmlns="http://schemas.openxmlformats.org/spreadsheetml/2006/main" count="1206" uniqueCount="589">
  <si>
    <t>Point Value</t>
  </si>
  <si>
    <t>I have a healthy level of self-respect.</t>
  </si>
  <si>
    <t>I'm comfortable with my general appearance.</t>
  </si>
  <si>
    <t>If someone criticizes me, I’m able to put their feedback into perspective and keep my emotional balance.</t>
  </si>
  <si>
    <t>I make it a habit to take time for personal and professional development.</t>
  </si>
  <si>
    <t>My plans for the future are motivating and energizing.</t>
  </si>
  <si>
    <t>It's easy for me to stay active doing things that I find most fulfilling.</t>
  </si>
  <si>
    <t>My emotional life is rich and varied.</t>
  </si>
  <si>
    <t>I'm in touch with the way I feel in most situations.</t>
  </si>
  <si>
    <t>I'm seldom, if ever, "hijacked" or caught off guard by my emotional responses to situations.</t>
  </si>
  <si>
    <t>STRONGLY AGREE(SA)</t>
  </si>
  <si>
    <t>AGREE(A)</t>
  </si>
  <si>
    <t>NEUTRAL(N)</t>
  </si>
  <si>
    <t>DISAGREE(D)</t>
  </si>
  <si>
    <t>STRONGLY DISAGREE(SD)</t>
  </si>
  <si>
    <t>5</t>
  </si>
  <si>
    <t>4</t>
  </si>
  <si>
    <t>3</t>
  </si>
  <si>
    <t>2</t>
  </si>
  <si>
    <t>1</t>
  </si>
  <si>
    <t xml:space="preserve"> </t>
  </si>
  <si>
    <t>I easily express my feelings.</t>
  </si>
  <si>
    <t>I enjoy showing my feelings to others.</t>
  </si>
  <si>
    <t>People tell me they always know how I feel about things.</t>
  </si>
  <si>
    <t>I am able to express my needs and opinions to others.</t>
  </si>
  <si>
    <t>I let others know when I believe they are ignoring my rights in a situation.</t>
  </si>
  <si>
    <t>I believe that expressing my honest opinion is important in maintaining good relationships.</t>
  </si>
  <si>
    <t>I prefer to make my own decisions.</t>
  </si>
  <si>
    <t>When working alone, I maintain a sure sense of purpose and directions.</t>
  </si>
  <si>
    <t>When working with others, I take the initiative on independent projects.</t>
  </si>
  <si>
    <t>I am comfortable sharing my deep feelings with good friends.</t>
  </si>
  <si>
    <t>My life is enriched by family and close friends.</t>
  </si>
  <si>
    <t>Others feel comfortable confiding in me.</t>
  </si>
  <si>
    <t>I'm good at discerning the way other people perceive their situations, even if different from mine.</t>
  </si>
  <si>
    <t>I easily tune into the feelings of others around me in order to assess the 'emotional climate' of any group.</t>
  </si>
  <si>
    <t>I appreciate it when people treat others with respect and kindness.</t>
  </si>
  <si>
    <t>I impress others as dependable and reliable.</t>
  </si>
  <si>
    <t>It's not in my nature to take advantage of others.</t>
  </si>
  <si>
    <t>I'm aware of how my thoughts and beliefs impact my evaluation of circumstances.</t>
  </si>
  <si>
    <t>I learn about different aspects of any issue or problem before taking action.</t>
  </si>
  <si>
    <t>I like to double check my facts to ensure the accuracy of assumptions.</t>
  </si>
  <si>
    <t>I'm not quick to anger or hot-headed.</t>
  </si>
  <si>
    <t>I am steady, patient and focused in achieving goals.</t>
  </si>
  <si>
    <t>I don't give in easily to temptations or distractions.</t>
  </si>
  <si>
    <t>It's my nature to remain balanced and calm even when things don't go as planned.</t>
  </si>
  <si>
    <t>I am energized by the excitement, even the uncertainty, of beginning a new project.</t>
  </si>
  <si>
    <t>I usually calm down quickly after a crises has passed.</t>
  </si>
  <si>
    <t>I seldom get annoyed or stressed out by events.</t>
  </si>
  <si>
    <t>People look to me for calm assurance and guidance when things get tough.</t>
  </si>
  <si>
    <t>I move forward with confidence despite setbacks.</t>
  </si>
  <si>
    <t>I am confident about my ability to handle the unexpected.</t>
  </si>
  <si>
    <t>I'm an upbeat person who enjoys life.</t>
  </si>
  <si>
    <t>People consider me uplifting and fun.</t>
  </si>
  <si>
    <t>I'm seldom, if ever, depressed or 'down' about things.</t>
  </si>
  <si>
    <t>SELF-PERCEPTION</t>
  </si>
  <si>
    <t>SELF-EXPRESSION</t>
  </si>
  <si>
    <t>INTERPERSONAL</t>
  </si>
  <si>
    <t>DECISION MAKING</t>
  </si>
  <si>
    <t>STRESS MANAGEMENT</t>
  </si>
  <si>
    <t>WELL BEING INDICATOR</t>
  </si>
  <si>
    <t>Self-Regard</t>
  </si>
  <si>
    <t>Self-Actualization</t>
  </si>
  <si>
    <t>Emotional Self-Awareness</t>
  </si>
  <si>
    <t>Emotional Expression</t>
  </si>
  <si>
    <t>Assertiveness</t>
  </si>
  <si>
    <t>Independence</t>
  </si>
  <si>
    <t>Interpersonal Relationship</t>
  </si>
  <si>
    <t>Empathy</t>
  </si>
  <si>
    <t>Social Responsibility</t>
  </si>
  <si>
    <t>Problem Solving</t>
  </si>
  <si>
    <t>Reality Testing</t>
  </si>
  <si>
    <t>Impulse Control</t>
  </si>
  <si>
    <t>Flexibility</t>
  </si>
  <si>
    <t>Stress Tolerance</t>
  </si>
  <si>
    <t>Optimism</t>
  </si>
  <si>
    <t>Happiness</t>
  </si>
  <si>
    <t>Scale</t>
  </si>
  <si>
    <t>Area</t>
  </si>
  <si>
    <t>SELF PERCEPTION COMPOSITE</t>
  </si>
  <si>
    <t>SELF EXPRESSION COMPOSITE</t>
  </si>
  <si>
    <t>INTERPERSONAL COMPOSITE</t>
  </si>
  <si>
    <t>DECISION MAKING COMPOSITE</t>
  </si>
  <si>
    <t>STRESS MANAGEMENT COMPOSITE</t>
  </si>
  <si>
    <t>INTERPRETIVE GUIDELINES</t>
  </si>
  <si>
    <t>1)</t>
  </si>
  <si>
    <t>2)</t>
  </si>
  <si>
    <t>3)</t>
  </si>
  <si>
    <t>4)</t>
  </si>
  <si>
    <t>a)</t>
  </si>
  <si>
    <t>b)</t>
  </si>
  <si>
    <t>Error Explanations:</t>
  </si>
  <si>
    <t>Too many values entered for question</t>
  </si>
  <si>
    <t>Incorrect/no values entered for question</t>
  </si>
  <si>
    <t>In my experience, disappointments, in the longer term, are just stepping stones to success in disguise.</t>
  </si>
  <si>
    <t>Helping others outside my immediate family and group of friends is important to me.</t>
  </si>
  <si>
    <t>Score 2</t>
  </si>
  <si>
    <t>Score 1</t>
  </si>
  <si>
    <t>Test Directions</t>
  </si>
  <si>
    <t>When confronted by a new challenge, I find it easy to decide on the best course of action.</t>
  </si>
  <si>
    <t>Even with an overload of information about all the options, I can still make the tough decisions.</t>
  </si>
  <si>
    <t>Even if it takes a long time to deal with a problem, I rarely get discouraged and give up.</t>
  </si>
  <si>
    <t>Others tell me that I deal well with change.</t>
  </si>
  <si>
    <t>Self-Perception</t>
  </si>
  <si>
    <t>Self-Expression</t>
  </si>
  <si>
    <t>Interpersonal</t>
  </si>
  <si>
    <t>Decision Making</t>
  </si>
  <si>
    <t>Stress Management</t>
  </si>
  <si>
    <t>Well Being Indicator</t>
  </si>
  <si>
    <t>Click on the tab 'Ghyst EI Test' at the bottom of the page</t>
  </si>
  <si>
    <t>Categories of  Organ Systems from Symptom Survey</t>
  </si>
  <si>
    <t>Foundational</t>
  </si>
  <si>
    <t>Adrenal</t>
  </si>
  <si>
    <t>Digestive</t>
  </si>
  <si>
    <t>Biliary/Liver</t>
  </si>
  <si>
    <t>Cardio Vascular</t>
  </si>
  <si>
    <t>Sugar Handling</t>
  </si>
  <si>
    <t>Parasympathetic Dominance</t>
  </si>
  <si>
    <t>Sympathetic Dominance</t>
  </si>
  <si>
    <t>System</t>
  </si>
  <si>
    <t>Score</t>
  </si>
  <si>
    <t>Rank</t>
  </si>
  <si>
    <t>Body System with the third highest number:</t>
  </si>
  <si>
    <t>Body system with the second highest number:</t>
  </si>
  <si>
    <t>Body system with the highest number:</t>
  </si>
  <si>
    <t>Add up your total points for each body system.  Rank them with the highest number of points first down to the lowest number.</t>
  </si>
  <si>
    <t>TOTAL:</t>
  </si>
  <si>
    <t>Thinning hair</t>
  </si>
  <si>
    <t>Forgetfulness</t>
  </si>
  <si>
    <t>Gastritis (stomach irritation)</t>
  </si>
  <si>
    <t>Nervousness causing loss of appetite</t>
  </si>
  <si>
    <t>Apprehension (feeling that something bad will happen)</t>
  </si>
  <si>
    <t>Hemorrhoids</t>
  </si>
  <si>
    <t>Visible veins on chest and abdomen</t>
  </si>
  <si>
    <t>Redness of palms of hands and bottom of feet</t>
  </si>
  <si>
    <t>Sensitivity to noise</t>
  </si>
  <si>
    <t>Rapid digestion</t>
  </si>
  <si>
    <t>Night sweats</t>
  </si>
  <si>
    <t>Numbness</t>
  </si>
  <si>
    <t>Loss of muscular control</t>
  </si>
  <si>
    <t>Blurred vision</t>
  </si>
  <si>
    <t>Muscle spasms</t>
  </si>
  <si>
    <t>Tendency to consume sweets or carbohydrates</t>
  </si>
  <si>
    <t>Diminished urination</t>
  </si>
  <si>
    <t>Swelling of ankles</t>
  </si>
  <si>
    <t>Melancholia (feeling of sadness)</t>
  </si>
  <si>
    <t>Feeling of a band around your head</t>
  </si>
  <si>
    <t>Hyper-irritable</t>
  </si>
  <si>
    <t>Rapid heart beat</t>
  </si>
  <si>
    <t>Muscular soreness</t>
  </si>
  <si>
    <t>Drowsiness after eating</t>
  </si>
  <si>
    <t>Lack of Stamina</t>
  </si>
  <si>
    <t>Muscle weakness</t>
  </si>
  <si>
    <t>Respiratory disorders</t>
  </si>
  <si>
    <t>Exhaustion - muscular and nervous</t>
  </si>
  <si>
    <t>Weakness after colds, influenza</t>
  </si>
  <si>
    <t>Allergies - tendency to asthma</t>
  </si>
  <si>
    <t>Brown spots or bronzing of skin</t>
  </si>
  <si>
    <t>Crave salt</t>
  </si>
  <si>
    <t>Swollen ankles</t>
  </si>
  <si>
    <t>Poor circulation</t>
  </si>
  <si>
    <t>Bowel disorders</t>
  </si>
  <si>
    <t>Perspiration increase</t>
  </si>
  <si>
    <t>Arthritic tendencies</t>
  </si>
  <si>
    <t>Tendency to hives</t>
  </si>
  <si>
    <t>Nails weak, ridged</t>
  </si>
  <si>
    <t>Low blood pressure</t>
  </si>
  <si>
    <t>Chronic fatigue</t>
  </si>
  <si>
    <t>Weakness, dizziness</t>
  </si>
  <si>
    <t>Masculine tendencies (female)</t>
  </si>
  <si>
    <t>Sugar in urine (not diabetes)</t>
  </si>
  <si>
    <t>Hair growth on face or body (female)</t>
  </si>
  <si>
    <t>Increased blood pressure</t>
  </si>
  <si>
    <t>Hot Flashes</t>
  </si>
  <si>
    <t>Headaches</t>
  </si>
  <si>
    <t>Dizziness</t>
  </si>
  <si>
    <t>Stomach "bloating" after eating</t>
  </si>
  <si>
    <t>Gas shortly after eating</t>
  </si>
  <si>
    <t>Mucous colitis or "irritable bowel"</t>
  </si>
  <si>
    <t>Indigestions 1/2 - 1 hour after eating; may be up to 3-4 hours</t>
  </si>
  <si>
    <t>Pass large amounts of foul-smelling gas</t>
  </si>
  <si>
    <t>Coated tongue</t>
  </si>
  <si>
    <t>Burning stomach sensations, eating relieves</t>
  </si>
  <si>
    <t>Lower bowel gas several hours after eating</t>
  </si>
  <si>
    <t>Loss of taste for meat</t>
  </si>
  <si>
    <t>Crave sweets</t>
  </si>
  <si>
    <t>Burning or itching anus</t>
  </si>
  <si>
    <t>Sensitive to hot weather</t>
  </si>
  <si>
    <t>Milk products cause distress</t>
  </si>
  <si>
    <t>Bad Breath (halitosis)</t>
  </si>
  <si>
    <t>Dreaming; nightmare type bad dreams</t>
  </si>
  <si>
    <t>Sneezing attacks</t>
  </si>
  <si>
    <t>History of gallbladder attacks or gallstones</t>
  </si>
  <si>
    <t>Stools alternate from soft to watery</t>
  </si>
  <si>
    <t>Use laxatives</t>
  </si>
  <si>
    <t>Pain between shoulder blades</t>
  </si>
  <si>
    <t>Skin peels on foot soles</t>
  </si>
  <si>
    <t>Stools light colored</t>
  </si>
  <si>
    <t>Greasy foods upset</t>
  </si>
  <si>
    <t>Feeling queasy; headache over eyes</t>
  </si>
  <si>
    <t>Worrier, feels insecure</t>
  </si>
  <si>
    <t>Bowel movements painful or difficult</t>
  </si>
  <si>
    <t>Bitter, metallic taste in mouth in mornings</t>
  </si>
  <si>
    <t>Frequent skin rashes</t>
  </si>
  <si>
    <t>Excessive falling hair</t>
  </si>
  <si>
    <t>Itching skin and feet</t>
  </si>
  <si>
    <t>Blurred Vision</t>
  </si>
  <si>
    <t>Burning feet</t>
  </si>
  <si>
    <t>Dry skin</t>
  </si>
  <si>
    <t>Tension under the breastbone, or feeling of "tightness", worse on exertion</t>
  </si>
  <si>
    <t>Noises in head, or "ringing in ears"</t>
  </si>
  <si>
    <t>"Nose bleeds" frequent</t>
  </si>
  <si>
    <t>Tendency to anemia</t>
  </si>
  <si>
    <t>Bruise easily, "black and blue" spots</t>
  </si>
  <si>
    <t>Dull pain in chest or radiating into left arm, worse on exertion</t>
  </si>
  <si>
    <t>Shortness of breath on exertion</t>
  </si>
  <si>
    <t>Muscle cramps, worse during exercise; get "charley horses"</t>
  </si>
  <si>
    <t>Swollen ankles, worse at night</t>
  </si>
  <si>
    <t>Get "drowsy" often</t>
  </si>
  <si>
    <t>Afternoon "yawner"</t>
  </si>
  <si>
    <t>Susceptible to colds and fevers</t>
  </si>
  <si>
    <t>Opens windows in closed rooms</t>
  </si>
  <si>
    <t>High altitude discomfort</t>
  </si>
  <si>
    <t>Aware of "breathing heavily"</t>
  </si>
  <si>
    <t>Sigh frequently, "air hunger"</t>
  </si>
  <si>
    <t>Hands and feet go to sleep easily, numbness</t>
  </si>
  <si>
    <t>Abnormal craving for sweets or snacks</t>
  </si>
  <si>
    <t>Moods of depression - "blues" or melancholy</t>
  </si>
  <si>
    <t>Crave candy or coffee in afternoons</t>
  </si>
  <si>
    <t>Awaken after few hours sleep - hard to get back to sleep</t>
  </si>
  <si>
    <t>Afternoon headaches</t>
  </si>
  <si>
    <t>Heart palpitates if meals missed or delayed</t>
  </si>
  <si>
    <t>"Lightheaded" if meals delayed</t>
  </si>
  <si>
    <t>Fatigue, eating relieves</t>
  </si>
  <si>
    <t>Get "shaky" if hungry</t>
  </si>
  <si>
    <t>Irritable before meals</t>
  </si>
  <si>
    <t>Hungry between meals</t>
  </si>
  <si>
    <t>Excessive appetite</t>
  </si>
  <si>
    <t>Eat when nervous</t>
  </si>
  <si>
    <t>Subject to colds, asthma, bronchitis</t>
  </si>
  <si>
    <t>Circulation poor, sensitive to cold</t>
  </si>
  <si>
    <t>Perspire easily</t>
  </si>
  <si>
    <t>Rarely gets "chilled"</t>
  </si>
  <si>
    <t>"Slow starter"</t>
  </si>
  <si>
    <t>Constipation; diarrhea alternating</t>
  </si>
  <si>
    <t>Difficulty swallowing</t>
  </si>
  <si>
    <t>Gagging reflex slow</t>
  </si>
  <si>
    <t>Pulse slow; feels "irregular"</t>
  </si>
  <si>
    <t>Breathing irregular</t>
  </si>
  <si>
    <t>Hoarseness frequent</t>
  </si>
  <si>
    <t>Digestion rapid</t>
  </si>
  <si>
    <t>Always seems hungry; feels "lightheaded" often</t>
  </si>
  <si>
    <t>Indigestion soon after meals</t>
  </si>
  <si>
    <t>Eyelids swollen, puffy</t>
  </si>
  <si>
    <t>Eyes blink often</t>
  </si>
  <si>
    <t>Eyes or nose watery</t>
  </si>
  <si>
    <t>"Butterfly" stomach, cramps</t>
  </si>
  <si>
    <t>Muscle-leg-toe cramps at night</t>
  </si>
  <si>
    <t>Joint stiffness on arising</t>
  </si>
  <si>
    <t>Sour stomach often</t>
  </si>
  <si>
    <t>Staring, blinks little</t>
  </si>
  <si>
    <t>Neuralgia (nerve-like) pain</t>
  </si>
  <si>
    <t>Fever easily raised</t>
  </si>
  <si>
    <t>Cold sweats often</t>
  </si>
  <si>
    <t>Appetite reduced</t>
  </si>
  <si>
    <t>"Nervous" stomach</t>
  </si>
  <si>
    <t>Heart pounds after retiring</t>
  </si>
  <si>
    <t>Urine amount reduced</t>
  </si>
  <si>
    <t>Strong light irritates</t>
  </si>
  <si>
    <t>Extremities cold, clammy</t>
  </si>
  <si>
    <t>Unable to relax; startles easily</t>
  </si>
  <si>
    <t>Gag easily</t>
  </si>
  <si>
    <t>Cut heals slowly</t>
  </si>
  <si>
    <t>Keyed up - fail to calm</t>
  </si>
  <si>
    <t>Pulse speeds after meal</t>
  </si>
  <si>
    <t>Dry mouth-eyes-nose</t>
  </si>
  <si>
    <t>"Lump" in throat</t>
  </si>
  <si>
    <t>Get chilled often</t>
  </si>
  <si>
    <t>Acid food upset</t>
  </si>
  <si>
    <t>If you are taking a medication that eliminates the symptoms mark the box the way you felt PRIOR TO taking the medicine.</t>
  </si>
  <si>
    <r>
      <rPr>
        <b/>
        <sz val="12"/>
        <color theme="1"/>
        <rFont val="Times New Roman"/>
        <family val="1"/>
      </rPr>
      <t>3</t>
    </r>
    <r>
      <rPr>
        <sz val="12"/>
        <color theme="1"/>
        <rFont val="Times New Roman"/>
        <family val="1"/>
      </rPr>
      <t xml:space="preserve"> for </t>
    </r>
    <r>
      <rPr>
        <b/>
        <sz val="12"/>
        <color theme="1"/>
        <rFont val="Times New Roman"/>
        <family val="1"/>
      </rPr>
      <t>SEVERE symptoms</t>
    </r>
    <r>
      <rPr>
        <sz val="12"/>
        <color theme="1"/>
        <rFont val="Times New Roman"/>
        <family val="1"/>
      </rPr>
      <t xml:space="preserve"> or ones that occur almost constantly</t>
    </r>
  </si>
  <si>
    <r>
      <rPr>
        <b/>
        <sz val="12"/>
        <color theme="1"/>
        <rFont val="Times New Roman"/>
        <family val="1"/>
      </rPr>
      <t>2</t>
    </r>
    <r>
      <rPr>
        <sz val="12"/>
        <color theme="1"/>
        <rFont val="Times New Roman"/>
        <family val="1"/>
      </rPr>
      <t xml:space="preserve"> for </t>
    </r>
    <r>
      <rPr>
        <b/>
        <sz val="12"/>
        <color theme="1"/>
        <rFont val="Times New Roman"/>
        <family val="1"/>
      </rPr>
      <t>MODERATE symptoms</t>
    </r>
    <r>
      <rPr>
        <sz val="12"/>
        <color theme="1"/>
        <rFont val="Times New Roman"/>
        <family val="1"/>
      </rPr>
      <t xml:space="preserve"> or ones that occur several times a month.</t>
    </r>
  </si>
  <si>
    <r>
      <rPr>
        <b/>
        <sz val="12"/>
        <color theme="1"/>
        <rFont val="Times New Roman"/>
        <family val="1"/>
      </rPr>
      <t>1</t>
    </r>
    <r>
      <rPr>
        <sz val="12"/>
        <color theme="1"/>
        <rFont val="Times New Roman"/>
        <family val="1"/>
      </rPr>
      <t xml:space="preserve"> for </t>
    </r>
    <r>
      <rPr>
        <b/>
        <sz val="12"/>
        <color theme="1"/>
        <rFont val="Times New Roman"/>
        <family val="1"/>
      </rPr>
      <t>MILD symptoms</t>
    </r>
    <r>
      <rPr>
        <sz val="12"/>
        <color theme="1"/>
        <rFont val="Times New Roman"/>
        <family val="1"/>
      </rPr>
      <t xml:space="preserve"> or ones that occur rarely.</t>
    </r>
  </si>
  <si>
    <r>
      <t>Instructions:</t>
    </r>
    <r>
      <rPr>
        <sz val="12"/>
        <color theme="1"/>
        <rFont val="Times New Roman"/>
        <family val="1"/>
      </rPr>
      <t xml:space="preserve">  Number ONLY the boxes that apply to you.</t>
    </r>
  </si>
  <si>
    <t>Symptom Survey:  Physical Profile</t>
  </si>
  <si>
    <t>DEFINITIONS and INTERPRETIVE GUIDELINES:</t>
  </si>
  <si>
    <r>
      <t>Self-Actualization (Statements 4-6)</t>
    </r>
    <r>
      <rPr>
        <sz val="12"/>
        <color rgb="FF000000"/>
        <rFont val="Calibri"/>
        <family val="2"/>
        <scheme val="minor"/>
      </rPr>
      <t xml:space="preserve"> is the willingness to persistently try to improve oneself and engage in the pursuit of personally relevant and meaningful objectives that lead to a rich and enjoyable life.</t>
    </r>
  </si>
  <si>
    <r>
      <t>Assertiveness (Statements 13-15)</t>
    </r>
    <r>
      <rPr>
        <sz val="12"/>
        <color rgb="FF000000"/>
        <rFont val="Calibri"/>
        <family val="2"/>
        <scheme val="minor"/>
      </rPr>
      <t xml:space="preserve"> involves communicating feelings, beliefs, and thoughts openly, and defending personal rights and values in a socially acceptable, non-offensive, and non-destructive manner.</t>
    </r>
  </si>
  <si>
    <r>
      <t>Independence (Statements 16-18)</t>
    </r>
    <r>
      <rPr>
        <sz val="12"/>
        <color rgb="FF000000"/>
        <rFont val="Calibri"/>
        <family val="2"/>
        <scheme val="minor"/>
      </rPr>
      <t xml:space="preserve"> is the ability to be self-directed and free of emotional dependency on others. Decision-making, planning, and daily tasks are completed autonomously.</t>
    </r>
  </si>
  <si>
    <r>
      <t>Reality Testing (Statements 31-33)</t>
    </r>
    <r>
      <rPr>
        <sz val="12"/>
        <color rgb="FF000000"/>
        <rFont val="Calibri"/>
        <family val="2"/>
        <scheme val="minor"/>
      </rPr>
      <t xml:space="preserve"> is the capacity to remain objective by seeing things as they really are. This capacity involves recognizing when emotions or personal bias can cause one to be less objective.</t>
    </r>
  </si>
  <si>
    <r>
      <t>Stress Tolerance (Statements 40-42)</t>
    </r>
    <r>
      <rPr>
        <sz val="12"/>
        <color rgb="FF000000"/>
        <rFont val="Calibri"/>
        <family val="2"/>
        <scheme val="minor"/>
      </rPr>
      <t xml:space="preserve"> involves coping with stressful or difficult situations and believing that one can manage or influence situations in a positive manner.</t>
    </r>
  </si>
  <si>
    <r>
      <rPr>
        <b/>
        <sz val="12"/>
        <color rgb="FF000000"/>
        <rFont val="Calibri"/>
        <family val="2"/>
        <charset val="161"/>
        <scheme val="minor"/>
      </rPr>
      <t>SELF-REGARD</t>
    </r>
    <r>
      <rPr>
        <sz val="12"/>
        <color rgb="FF000000"/>
        <rFont val="Calibri"/>
        <family val="2"/>
        <scheme val="minor"/>
      </rPr>
      <t xml:space="preserve">
</t>
    </r>
    <r>
      <rPr>
        <b/>
        <sz val="12"/>
        <color rgb="FF000000"/>
        <rFont val="Calibri"/>
        <family val="2"/>
        <charset val="161"/>
        <scheme val="minor"/>
      </rPr>
      <t>High:</t>
    </r>
    <r>
      <rPr>
        <sz val="12"/>
        <color rgb="FF000000"/>
        <rFont val="Calibri"/>
        <family val="2"/>
        <scheme val="minor"/>
      </rPr>
      <t xml:space="preserve"> Arrogant, full of yourself.
</t>
    </r>
    <r>
      <rPr>
        <b/>
        <sz val="12"/>
        <color rgb="FF000000"/>
        <rFont val="Calibri"/>
        <family val="2"/>
        <charset val="161"/>
        <scheme val="minor"/>
      </rPr>
      <t>Low:</t>
    </r>
    <r>
      <rPr>
        <sz val="12"/>
        <color rgb="FF000000"/>
        <rFont val="Calibri"/>
        <family val="2"/>
        <scheme val="minor"/>
      </rPr>
      <t xml:space="preserve"> Shy, lack confidence.</t>
    </r>
  </si>
  <si>
    <r>
      <rPr>
        <b/>
        <sz val="12"/>
        <color rgb="FF000000"/>
        <rFont val="Calibri"/>
        <family val="2"/>
        <charset val="161"/>
        <scheme val="minor"/>
      </rPr>
      <t>SELF-ACTUALIZATION</t>
    </r>
    <r>
      <rPr>
        <sz val="12"/>
        <color rgb="FF000000"/>
        <rFont val="Calibri"/>
        <family val="2"/>
        <charset val="161"/>
        <scheme val="minor"/>
      </rPr>
      <t xml:space="preserve">
</t>
    </r>
    <r>
      <rPr>
        <b/>
        <sz val="12"/>
        <color rgb="FF000000"/>
        <rFont val="Calibri"/>
        <family val="2"/>
        <charset val="161"/>
        <scheme val="minor"/>
      </rPr>
      <t>High:</t>
    </r>
    <r>
      <rPr>
        <sz val="12"/>
        <color rgb="FF000000"/>
        <rFont val="Calibri"/>
        <family val="2"/>
        <charset val="161"/>
        <scheme val="minor"/>
      </rPr>
      <t xml:space="preserve"> Have a clear plan for your future, feel good about the direction of your life.
</t>
    </r>
    <r>
      <rPr>
        <b/>
        <sz val="12"/>
        <color rgb="FF000000"/>
        <rFont val="Calibri"/>
        <family val="2"/>
        <charset val="161"/>
        <scheme val="minor"/>
      </rPr>
      <t>Low:</t>
    </r>
    <r>
      <rPr>
        <sz val="12"/>
        <color rgb="FF000000"/>
        <rFont val="Calibri"/>
        <family val="2"/>
        <charset val="161"/>
        <scheme val="minor"/>
      </rPr>
      <t xml:space="preserve"> No plan, aimless, no clear vision for future, unhappy in present situation, you may see no way out.</t>
    </r>
  </si>
  <si>
    <r>
      <rPr>
        <b/>
        <sz val="12"/>
        <color rgb="FF000000"/>
        <rFont val="Calibri"/>
        <family val="2"/>
        <charset val="161"/>
        <scheme val="minor"/>
      </rPr>
      <t>EMOTIONAL SELF AWARENESS</t>
    </r>
    <r>
      <rPr>
        <sz val="12"/>
        <color rgb="FF000000"/>
        <rFont val="Calibri"/>
        <family val="2"/>
        <charset val="161"/>
        <scheme val="minor"/>
      </rPr>
      <t xml:space="preserve">
</t>
    </r>
    <r>
      <rPr>
        <b/>
        <sz val="12"/>
        <color rgb="FF000000"/>
        <rFont val="Calibri"/>
        <family val="2"/>
        <charset val="161"/>
        <scheme val="minor"/>
      </rPr>
      <t>High:</t>
    </r>
    <r>
      <rPr>
        <sz val="12"/>
        <color rgb="FF000000"/>
        <rFont val="Calibri"/>
        <family val="2"/>
        <charset val="161"/>
        <scheme val="minor"/>
      </rPr>
      <t xml:space="preserve"> Overly sensitive to comments, to others, and possibly to your environment.
</t>
    </r>
    <r>
      <rPr>
        <b/>
        <sz val="12"/>
        <color rgb="FF000000"/>
        <rFont val="Calibri"/>
        <family val="2"/>
        <charset val="161"/>
        <scheme val="minor"/>
      </rPr>
      <t>Low:</t>
    </r>
    <r>
      <rPr>
        <sz val="12"/>
        <color rgb="FF000000"/>
        <rFont val="Calibri"/>
        <family val="2"/>
        <charset val="161"/>
        <scheme val="minor"/>
      </rPr>
      <t xml:space="preserve"> Unaware of others, your surroundings, and even your body, you “check out” often.</t>
    </r>
  </si>
  <si>
    <r>
      <rPr>
        <b/>
        <sz val="12"/>
        <color rgb="FF000000"/>
        <rFont val="Calibri"/>
        <family val="2"/>
        <charset val="161"/>
        <scheme val="minor"/>
      </rPr>
      <t>ASSERTIVENESS</t>
    </r>
    <r>
      <rPr>
        <sz val="12"/>
        <color rgb="FF000000"/>
        <rFont val="Calibri"/>
        <family val="2"/>
        <charset val="161"/>
        <scheme val="minor"/>
      </rPr>
      <t xml:space="preserve">
</t>
    </r>
    <r>
      <rPr>
        <b/>
        <sz val="12"/>
        <color rgb="FF000000"/>
        <rFont val="Calibri"/>
        <family val="2"/>
        <charset val="161"/>
        <scheme val="minor"/>
      </rPr>
      <t>High:</t>
    </r>
    <r>
      <rPr>
        <sz val="12"/>
        <color rgb="FF000000"/>
        <rFont val="Calibri"/>
        <family val="2"/>
        <charset val="161"/>
        <scheme val="minor"/>
      </rPr>
      <t xml:space="preserve"> Bowl people over, don’t take into account others’ feelings or input - often perceived as aggressive.
</t>
    </r>
    <r>
      <rPr>
        <b/>
        <sz val="12"/>
        <color rgb="FF000000"/>
        <rFont val="Calibri"/>
        <family val="2"/>
        <charset val="161"/>
        <scheme val="minor"/>
      </rPr>
      <t>Low:</t>
    </r>
    <r>
      <rPr>
        <sz val="12"/>
        <color rgb="FF000000"/>
        <rFont val="Calibri"/>
        <family val="2"/>
        <charset val="161"/>
        <scheme val="minor"/>
      </rPr>
      <t xml:space="preserve"> Don’t speak what is on your mind, don’t stand up for yourself, aren’t clear in setting expectations or declaring own needs.</t>
    </r>
  </si>
  <si>
    <r>
      <rPr>
        <b/>
        <sz val="12"/>
        <color rgb="FF000000"/>
        <rFont val="Calibri"/>
        <family val="2"/>
        <charset val="161"/>
        <scheme val="minor"/>
      </rPr>
      <t>EMPATHY</t>
    </r>
    <r>
      <rPr>
        <b/>
        <u/>
        <sz val="12"/>
        <color rgb="FF000000"/>
        <rFont val="Calibri"/>
        <family val="2"/>
        <scheme val="minor"/>
      </rPr>
      <t xml:space="preserve">
</t>
    </r>
    <r>
      <rPr>
        <b/>
        <sz val="12"/>
        <color rgb="FF000000"/>
        <rFont val="Calibri"/>
        <family val="2"/>
        <charset val="161"/>
        <scheme val="minor"/>
      </rPr>
      <t xml:space="preserve">High: </t>
    </r>
    <r>
      <rPr>
        <sz val="12"/>
        <color rgb="FF000000"/>
        <rFont val="Calibri"/>
        <family val="2"/>
        <charset val="161"/>
        <scheme val="minor"/>
      </rPr>
      <t>Very sensitive to the needs of others and their feelings.</t>
    </r>
    <r>
      <rPr>
        <b/>
        <sz val="12"/>
        <color rgb="FF000000"/>
        <rFont val="Calibri"/>
        <family val="2"/>
        <charset val="161"/>
        <scheme val="minor"/>
      </rPr>
      <t xml:space="preserve">
Low: </t>
    </r>
    <r>
      <rPr>
        <sz val="12"/>
        <color rgb="FF000000"/>
        <rFont val="Calibri"/>
        <family val="2"/>
        <charset val="161"/>
        <scheme val="minor"/>
      </rPr>
      <t>Oblivious to others and their needs and feelings.</t>
    </r>
  </si>
  <si>
    <r>
      <rPr>
        <b/>
        <sz val="12"/>
        <color rgb="FF000000"/>
        <rFont val="Calibri"/>
        <family val="2"/>
        <charset val="161"/>
        <scheme val="minor"/>
      </rPr>
      <t>SOCIAL RESPONSIBILITY</t>
    </r>
    <r>
      <rPr>
        <sz val="12"/>
        <color rgb="FF000000"/>
        <rFont val="Calibri"/>
        <family val="2"/>
        <charset val="161"/>
        <scheme val="minor"/>
      </rPr>
      <t xml:space="preserve">
</t>
    </r>
    <r>
      <rPr>
        <b/>
        <sz val="12"/>
        <color rgb="FF000000"/>
        <rFont val="Calibri"/>
        <family val="2"/>
        <charset val="161"/>
        <scheme val="minor"/>
      </rPr>
      <t>High:</t>
    </r>
    <r>
      <rPr>
        <sz val="12"/>
        <color rgb="FF000000"/>
        <rFont val="Calibri"/>
        <family val="2"/>
        <charset val="161"/>
        <scheme val="minor"/>
      </rPr>
      <t xml:space="preserve"> Great team member, good neighbor, joiner, like to interact with groups, very social.
</t>
    </r>
    <r>
      <rPr>
        <b/>
        <sz val="12"/>
        <color rgb="FF000000"/>
        <rFont val="Calibri"/>
        <family val="2"/>
        <charset val="161"/>
        <scheme val="minor"/>
      </rPr>
      <t>Low:</t>
    </r>
    <r>
      <rPr>
        <sz val="12"/>
        <color rgb="FF000000"/>
        <rFont val="Calibri"/>
        <family val="2"/>
        <charset val="161"/>
        <scheme val="minor"/>
      </rPr>
      <t xml:space="preserve"> You do not do well in groups or teams, not social; don’t like to be a member of groups.</t>
    </r>
  </si>
  <si>
    <r>
      <rPr>
        <b/>
        <sz val="11"/>
        <color rgb="FF000000"/>
        <rFont val="Calibri"/>
        <family val="2"/>
        <charset val="161"/>
        <scheme val="minor"/>
      </rPr>
      <t>REALITY TESTING</t>
    </r>
    <r>
      <rPr>
        <sz val="11"/>
        <color rgb="FF000000"/>
        <rFont val="Calibri"/>
        <family val="2"/>
        <scheme val="minor"/>
      </rPr>
      <t xml:space="preserve">
</t>
    </r>
    <r>
      <rPr>
        <b/>
        <sz val="11"/>
        <color rgb="FF000000"/>
        <rFont val="Calibri"/>
        <family val="2"/>
        <charset val="161"/>
        <scheme val="minor"/>
      </rPr>
      <t xml:space="preserve">High: </t>
    </r>
    <r>
      <rPr>
        <sz val="11"/>
        <color rgb="FF000000"/>
        <rFont val="Calibri"/>
        <family val="2"/>
        <scheme val="minor"/>
      </rPr>
      <t xml:space="preserve">You see things as they really are despite emotions surrounding the situation.
</t>
    </r>
    <r>
      <rPr>
        <b/>
        <sz val="11"/>
        <color rgb="FF000000"/>
        <rFont val="Calibri"/>
        <family val="2"/>
        <charset val="161"/>
        <scheme val="minor"/>
      </rPr>
      <t xml:space="preserve">Low: </t>
    </r>
    <r>
      <rPr>
        <sz val="11"/>
        <color rgb="FF000000"/>
        <rFont val="Calibri"/>
        <family val="2"/>
        <scheme val="minor"/>
      </rPr>
      <t>See all of the possibilities, do not investigate or reflect on the specific facts of a situation, live in a world where objective reality is unclear.</t>
    </r>
  </si>
  <si>
    <r>
      <rPr>
        <b/>
        <sz val="11"/>
        <color rgb="FF000000"/>
        <rFont val="Calibri"/>
        <family val="2"/>
        <charset val="161"/>
        <scheme val="minor"/>
      </rPr>
      <t>IMPULSE CONTROL</t>
    </r>
    <r>
      <rPr>
        <sz val="11"/>
        <color rgb="FF000000"/>
        <rFont val="Calibri"/>
        <family val="2"/>
        <scheme val="minor"/>
      </rPr>
      <t xml:space="preserve">
</t>
    </r>
    <r>
      <rPr>
        <b/>
        <sz val="11"/>
        <color rgb="FF000000"/>
        <rFont val="Calibri"/>
        <family val="2"/>
        <charset val="161"/>
        <scheme val="minor"/>
      </rPr>
      <t>High:</t>
    </r>
    <r>
      <rPr>
        <sz val="11"/>
        <color rgb="FF000000"/>
        <rFont val="Calibri"/>
        <family val="2"/>
        <scheme val="minor"/>
      </rPr>
      <t xml:space="preserve"> ‘Paralysis of analysis,’ over-thinks things, won’t pull the trigger.
</t>
    </r>
    <r>
      <rPr>
        <b/>
        <sz val="11"/>
        <color rgb="FF000000"/>
        <rFont val="Calibri"/>
        <family val="2"/>
        <charset val="161"/>
        <scheme val="minor"/>
      </rPr>
      <t xml:space="preserve">Low: </t>
    </r>
    <r>
      <rPr>
        <sz val="11"/>
        <color rgb="FF000000"/>
        <rFont val="Calibri"/>
        <family val="2"/>
        <scheme val="minor"/>
      </rPr>
      <t>You may have compulsive or addictive behavior such as eating, drinking, gambling, smoking, sex, spending, talking, etc., in which there is a consistent ‘hijacking’ of your long-term best interests - resulting in possible profound physical as well as emotional effects.</t>
    </r>
  </si>
  <si>
    <r>
      <t xml:space="preserve">FLEXIBILITY
High: </t>
    </r>
    <r>
      <rPr>
        <sz val="12"/>
        <color rgb="FF000000"/>
        <rFont val="Calibri"/>
        <family val="2"/>
        <charset val="161"/>
        <scheme val="minor"/>
      </rPr>
      <t>Trouble saying no, take on too much, float from one thing to the next, trouble finishing things. Physical correlation: Sugar Handling.</t>
    </r>
    <r>
      <rPr>
        <b/>
        <sz val="12"/>
        <color rgb="FF000000"/>
        <rFont val="Calibri"/>
        <family val="2"/>
        <charset val="161"/>
        <scheme val="minor"/>
      </rPr>
      <t xml:space="preserve">
Low: </t>
    </r>
    <r>
      <rPr>
        <sz val="12"/>
        <color rgb="FF000000"/>
        <rFont val="Calibri"/>
        <family val="2"/>
        <charset val="161"/>
        <scheme val="minor"/>
      </rPr>
      <t>Very rigid in your approach to things, want to maintain control.</t>
    </r>
  </si>
  <si>
    <r>
      <rPr>
        <b/>
        <sz val="12"/>
        <color rgb="FF000000"/>
        <rFont val="Calibri"/>
        <family val="2"/>
        <charset val="161"/>
        <scheme val="minor"/>
      </rPr>
      <t xml:space="preserve">STRESS TOLERANCE
High: </t>
    </r>
    <r>
      <rPr>
        <sz val="12"/>
        <color rgb="FF000000"/>
        <rFont val="Calibri"/>
        <family val="2"/>
        <charset val="161"/>
        <scheme val="minor"/>
      </rPr>
      <t>Have the ability to handle a lot of stress, good coping skills. Note: We have found that some people with very high stress tolerance may first start to show physical signs of stress like fatigue, headaches or other pains, stomach issues, trouble sleeping, irritability, diminished sex drive, lowered immune response, and depression.</t>
    </r>
    <r>
      <rPr>
        <b/>
        <sz val="12"/>
        <color rgb="FF000000"/>
        <rFont val="Calibri"/>
        <family val="2"/>
        <charset val="161"/>
        <scheme val="minor"/>
      </rPr>
      <t xml:space="preserve">
Low: </t>
    </r>
    <r>
      <rPr>
        <sz val="12"/>
        <color rgb="FF000000"/>
        <rFont val="Calibri"/>
        <family val="2"/>
        <charset val="161"/>
        <scheme val="minor"/>
      </rPr>
      <t>Cluttered, harried, hurried, reactive, unable to stay on top of things, probably have symptoms of stress, feel overwhelmed.</t>
    </r>
    <r>
      <rPr>
        <b/>
        <u/>
        <sz val="12"/>
        <color rgb="FF000000"/>
        <rFont val="Calibri"/>
        <family val="2"/>
        <scheme val="minor"/>
      </rPr>
      <t xml:space="preserve">
</t>
    </r>
  </si>
  <si>
    <r>
      <rPr>
        <b/>
        <sz val="12"/>
        <color rgb="FF000000"/>
        <rFont val="Calibri"/>
        <family val="2"/>
        <charset val="161"/>
        <scheme val="minor"/>
      </rPr>
      <t>OPTIMISM</t>
    </r>
    <r>
      <rPr>
        <sz val="12"/>
        <color rgb="FF000000"/>
        <rFont val="Calibri"/>
        <family val="2"/>
        <scheme val="minor"/>
      </rPr>
      <t xml:space="preserve">
</t>
    </r>
    <r>
      <rPr>
        <b/>
        <sz val="12"/>
        <color rgb="FF000000"/>
        <rFont val="Calibri"/>
        <family val="2"/>
        <charset val="161"/>
        <scheme val="minor"/>
      </rPr>
      <t xml:space="preserve">High: </t>
    </r>
    <r>
      <rPr>
        <sz val="12"/>
        <color rgb="FF000000"/>
        <rFont val="Calibri"/>
        <family val="2"/>
        <scheme val="minor"/>
      </rPr>
      <t xml:space="preserve">You consistently see your future as bright and sunny, sometimes to your own detriment. - Glass half full.
</t>
    </r>
    <r>
      <rPr>
        <b/>
        <sz val="12"/>
        <color rgb="FF000000"/>
        <rFont val="Calibri"/>
        <family val="2"/>
        <charset val="161"/>
        <scheme val="minor"/>
      </rPr>
      <t xml:space="preserve">Low: </t>
    </r>
    <r>
      <rPr>
        <sz val="12"/>
        <color rgb="FF000000"/>
        <rFont val="Calibri"/>
        <family val="2"/>
        <scheme val="minor"/>
      </rPr>
      <t xml:space="preserve">The curmudgeon who always looks on the dismal side of life. - Glass half empty.
</t>
    </r>
  </si>
  <si>
    <t>INTERPRETING YOUR HIGH-LOW SCORE DIFFERENCES</t>
  </si>
  <si>
    <t>ALPHA PROFILE:</t>
  </si>
  <si>
    <t>Take a special look at assertiveness and empathy.  These are the main indicators of this profile.  If you have the other highs and lows as well, it means that it is highly likely that you have this profile.</t>
  </si>
  <si>
    <r>
      <t xml:space="preserve">Alpha Strengths: </t>
    </r>
    <r>
      <rPr>
        <sz val="14"/>
        <color rgb="FF000000"/>
        <rFont val="Calibri"/>
        <family val="2"/>
        <scheme val="minor"/>
      </rPr>
      <t>Strong personality, driver, gets things done, results driven, high performer.</t>
    </r>
  </si>
  <si>
    <t>How does this Alpha Profile affect the following?:</t>
  </si>
  <si>
    <r>
      <rPr>
        <b/>
        <sz val="14"/>
        <color rgb="FF000000"/>
        <rFont val="Calibri"/>
        <family val="2"/>
        <charset val="161"/>
        <scheme val="minor"/>
      </rPr>
      <t>Time Management:</t>
    </r>
    <r>
      <rPr>
        <sz val="14"/>
        <color rgb="FF000000"/>
        <rFont val="Calibri"/>
        <family val="2"/>
        <charset val="161"/>
        <scheme val="minor"/>
      </rPr>
      <t xml:space="preserve"> You may take on way too much because you don’t think anyone can do it as well as you can. You may have trouble delegating.</t>
    </r>
  </si>
  <si>
    <r>
      <t>Relationships:</t>
    </r>
    <r>
      <rPr>
        <sz val="14"/>
        <color rgb="FF000000"/>
        <rFont val="Calibri"/>
        <family val="2"/>
        <scheme val="minor"/>
      </rPr>
      <t xml:space="preserve"> Doesn’t listen, doesn’t ask for opinions or input from others. Takes charge, takes over. If coupled with high self-regard, may be seen as arrogant.</t>
    </r>
  </si>
  <si>
    <r>
      <t xml:space="preserve">Team Interaction: </t>
    </r>
    <r>
      <rPr>
        <sz val="14"/>
        <color rgb="FF000000"/>
        <rFont val="Calibri"/>
        <family val="2"/>
        <scheme val="minor"/>
      </rPr>
      <t>Has a tendency to take over and not work in a collaborative way.</t>
    </r>
  </si>
  <si>
    <r>
      <rPr>
        <b/>
        <sz val="14"/>
        <color theme="1"/>
        <rFont val="Calibri"/>
        <family val="2"/>
        <charset val="161"/>
        <scheme val="minor"/>
      </rPr>
      <t xml:space="preserve">Communication: </t>
    </r>
    <r>
      <rPr>
        <sz val="14"/>
        <color theme="1"/>
        <rFont val="Calibri"/>
        <family val="2"/>
        <charset val="161"/>
        <scheme val="minor"/>
      </rPr>
      <t>Poor listening skills. Lack of understanding of others and their needs.</t>
    </r>
  </si>
  <si>
    <r>
      <t xml:space="preserve">Presentation Skills: </t>
    </r>
    <r>
      <rPr>
        <sz val="14"/>
        <color rgb="FF000000"/>
        <rFont val="Calibri"/>
        <family val="2"/>
        <scheme val="minor"/>
      </rPr>
      <t>Usually good presenters, but lower empathy prevents a connection with the audience and understanding what they want.</t>
    </r>
  </si>
  <si>
    <r>
      <rPr>
        <b/>
        <sz val="14"/>
        <color rgb="FF222222"/>
        <rFont val="Calibri"/>
        <family val="2"/>
        <charset val="161"/>
        <scheme val="minor"/>
      </rPr>
      <t xml:space="preserve">Stress Management: </t>
    </r>
    <r>
      <rPr>
        <sz val="14"/>
        <color rgb="FF222222"/>
        <rFont val="Calibri"/>
        <family val="2"/>
        <charset val="161"/>
        <scheme val="minor"/>
      </rPr>
      <t>Alphas are frequently stressed and hurried. They rarely take the time for themselves or build in daily reflection and recovery time.</t>
    </r>
  </si>
  <si>
    <t>SELF-SACRIFICE PROFILE:</t>
  </si>
  <si>
    <r>
      <t xml:space="preserve">Self-Sacrifice Strengths: </t>
    </r>
    <r>
      <rPr>
        <sz val="14"/>
        <color rgb="FF000000"/>
        <rFont val="Calibri"/>
        <family val="2"/>
        <scheme val="minor"/>
      </rPr>
      <t>Great team player, very helpful to others, good with people.</t>
    </r>
  </si>
  <si>
    <t>How does this Self-Sacrifice Profile affect the following?:</t>
  </si>
  <si>
    <r>
      <t xml:space="preserve">Time Management: </t>
    </r>
    <r>
      <rPr>
        <sz val="14"/>
        <color rgb="FF000000"/>
        <rFont val="Calibri"/>
        <family val="2"/>
        <scheme val="minor"/>
      </rPr>
      <t>Because you may not set proper limits and boundaries and are reluctant to say no, you will likely take on too much and be pulled into other people’s agendas. This adds to stress levels and your work suffers.</t>
    </r>
  </si>
  <si>
    <r>
      <t xml:space="preserve">Relationships: </t>
    </r>
    <r>
      <rPr>
        <sz val="14"/>
        <color rgb="FF000000"/>
        <rFont val="Calibri"/>
        <family val="2"/>
        <scheme val="minor"/>
      </rPr>
      <t>You may have scored lower in relationship skills because your relationships may not be mutually satisfying. You may give more than you get. Self-sacrificers think that when they start setting better limits and boundaries, that people won’t like them anymore. The opposite is true. These limits create clear expectations and communication.</t>
    </r>
  </si>
  <si>
    <r>
      <t xml:space="preserve">Team Interaction: </t>
    </r>
    <r>
      <rPr>
        <sz val="14"/>
        <color rgb="FF000000"/>
        <rFont val="Calibri"/>
        <family val="2"/>
        <scheme val="minor"/>
      </rPr>
      <t>You are a great team member, but you may not speak up and contribute your ideas.</t>
    </r>
  </si>
  <si>
    <r>
      <rPr>
        <b/>
        <sz val="14"/>
        <color rgb="FF000000"/>
        <rFont val="Calibri"/>
        <family val="2"/>
        <charset val="161"/>
        <scheme val="minor"/>
      </rPr>
      <t xml:space="preserve">Communication: </t>
    </r>
    <r>
      <rPr>
        <sz val="14"/>
        <color rgb="FF000000"/>
        <rFont val="Calibri"/>
        <family val="2"/>
        <charset val="161"/>
        <scheme val="minor"/>
      </rPr>
      <t>Because you may be reluctant to say what you are thinking and feeling, there may be miscommunications. You may overpromise and under-deliver because you don’t want to say no.</t>
    </r>
  </si>
  <si>
    <r>
      <rPr>
        <b/>
        <sz val="14"/>
        <color rgb="FF000000"/>
        <rFont val="Calibri"/>
        <family val="2"/>
        <charset val="161"/>
        <scheme val="minor"/>
      </rPr>
      <t>Presentation Skills:</t>
    </r>
    <r>
      <rPr>
        <sz val="14"/>
        <color rgb="FF000000"/>
        <rFont val="Calibri"/>
        <family val="2"/>
        <charset val="161"/>
        <scheme val="minor"/>
      </rPr>
      <t xml:space="preserve"> You may be reluctant to “put yourself out there” and connect with the audience.</t>
    </r>
  </si>
  <si>
    <r>
      <rPr>
        <b/>
        <sz val="14"/>
        <color rgb="FF000000"/>
        <rFont val="Calibri"/>
        <family val="2"/>
        <charset val="161"/>
        <scheme val="minor"/>
      </rPr>
      <t>Stress Management:</t>
    </r>
    <r>
      <rPr>
        <sz val="14"/>
        <color rgb="FF000000"/>
        <rFont val="Calibri"/>
        <family val="2"/>
        <charset val="161"/>
        <scheme val="minor"/>
      </rPr>
      <t xml:space="preserve"> Because you say yes a lot and don’t set limits, you will likely take on too much and be overwhelmed much of the time. Stress levels stay high.</t>
    </r>
  </si>
  <si>
    <t>CONTROLLER /PUPPET MASTER/PERFECTIONIST PROFILE:</t>
  </si>
  <si>
    <t>Take a special look at reality testing, problem solving and flexibility.  These are the main indicators of this profile.  If you have high impulse control as well, it means that it is highly likely that you have this profile.</t>
  </si>
  <si>
    <r>
      <t xml:space="preserve">Control/Puppet Master/Perfectionist Strengths: </t>
    </r>
    <r>
      <rPr>
        <sz val="14"/>
        <color rgb="FF000000"/>
        <rFont val="Calibri"/>
        <family val="2"/>
        <charset val="161"/>
        <scheme val="minor"/>
      </rPr>
      <t>Very detail oriented, good at planning and adherence to specifications, high quality work.</t>
    </r>
  </si>
  <si>
    <t>How does this Control/Puppet Master/Perfectionist Profile affect the following?:</t>
  </si>
  <si>
    <r>
      <t xml:space="preserve">Time Management: </t>
    </r>
    <r>
      <rPr>
        <sz val="14"/>
        <color rgb="FF000000"/>
        <rFont val="Calibri"/>
        <family val="2"/>
        <scheme val="minor"/>
      </rPr>
      <t>Trouble delegating. You tend to work a lot, but never get everything done. You won’t let others do things their way. You won’t let them make their mistakes. You are the “go to” problem solver. You stay in the details.</t>
    </r>
  </si>
  <si>
    <r>
      <t xml:space="preserve">Relationships: </t>
    </r>
    <r>
      <rPr>
        <sz val="14"/>
        <color rgb="FF000000"/>
        <rFont val="Calibri"/>
        <family val="2"/>
        <scheme val="minor"/>
      </rPr>
      <t>You may try to control too many things in relationships, which leads to conflicts. Remember, you can be right or you can be happy.</t>
    </r>
  </si>
  <si>
    <r>
      <t xml:space="preserve">Team Interaction: </t>
    </r>
    <r>
      <rPr>
        <sz val="14"/>
        <color rgb="FF000000"/>
        <rFont val="Calibri"/>
        <family val="2"/>
        <scheme val="minor"/>
      </rPr>
      <t>You tend to try and control the process and control the direction of the team. Negatively affects collaboration and the team process.</t>
    </r>
  </si>
  <si>
    <r>
      <t xml:space="preserve">Communication: </t>
    </r>
    <r>
      <rPr>
        <sz val="14"/>
        <color rgb="FF000000"/>
        <rFont val="Calibri"/>
        <family val="2"/>
        <scheme val="minor"/>
      </rPr>
      <t>Preconceptions on how things should be may prevent understanding and connection with others.</t>
    </r>
  </si>
  <si>
    <r>
      <t xml:space="preserve">Presentation Skills: </t>
    </r>
    <r>
      <rPr>
        <sz val="14"/>
        <color rgb="FF000000"/>
        <rFont val="Calibri"/>
        <family val="2"/>
        <scheme val="minor"/>
      </rPr>
      <t>May be rigid in your approach to presenting. Try being more spontaneous and improvisational. You don’t have to have a perfect speech.</t>
    </r>
  </si>
  <si>
    <r>
      <rPr>
        <b/>
        <sz val="14"/>
        <color rgb="FF000000"/>
        <rFont val="Calibri"/>
        <family val="2"/>
        <charset val="161"/>
        <scheme val="minor"/>
      </rPr>
      <t>Stress Management:</t>
    </r>
    <r>
      <rPr>
        <sz val="14"/>
        <color rgb="FF000000"/>
        <rFont val="Calibri"/>
        <family val="2"/>
        <charset val="161"/>
        <scheme val="minor"/>
      </rPr>
      <t xml:space="preserve"> Overwhelmed because of lack of delegation. Works too much. Wants to be in on all decisions and know all information and details.</t>
    </r>
  </si>
  <si>
    <t>ANGER, FRUSTRATION, IMPATIENCE PROFILE:</t>
  </si>
  <si>
    <t>Take a special look at assertiveness and impulse control.  These are the main indicators of this profile.  If you have low flexibility as well, it means that it is highly likely that you have this profile.</t>
  </si>
  <si>
    <t>How does this Anger, Frustration, Impatience Profile affect the following?:</t>
  </si>
  <si>
    <r>
      <t xml:space="preserve">Time Management: </t>
    </r>
    <r>
      <rPr>
        <sz val="14"/>
        <color rgb="FF000000"/>
        <rFont val="Calibri"/>
        <family val="2"/>
        <charset val="161"/>
        <scheme val="minor"/>
      </rPr>
      <t>When experiencing anger, your thinking brain shuts down. This cognitive impairment reduces efficiency.</t>
    </r>
  </si>
  <si>
    <r>
      <t xml:space="preserve">Relationships: </t>
    </r>
    <r>
      <rPr>
        <sz val="14"/>
        <color rgb="FF000000"/>
        <rFont val="Calibri"/>
        <family val="2"/>
        <charset val="161"/>
        <scheme val="minor"/>
      </rPr>
      <t>Explosions directed toward others creates negative experiences and diminishes relationships. People won’t come to you with anything negative for fear of an explosion.</t>
    </r>
  </si>
  <si>
    <r>
      <t xml:space="preserve">Team Interaction: </t>
    </r>
    <r>
      <rPr>
        <sz val="14"/>
        <color rgb="FF000000"/>
        <rFont val="Calibri"/>
        <family val="2"/>
        <charset val="161"/>
        <scheme val="minor"/>
      </rPr>
      <t>Team members may not connect with you. Your explosive nature diminishes interactions.</t>
    </r>
  </si>
  <si>
    <r>
      <rPr>
        <b/>
        <sz val="14"/>
        <color rgb="FF000000"/>
        <rFont val="Calibri"/>
        <family val="2"/>
        <charset val="161"/>
        <scheme val="minor"/>
      </rPr>
      <t xml:space="preserve">Presentation Skills: </t>
    </r>
    <r>
      <rPr>
        <sz val="14"/>
        <color rgb="FF000000"/>
        <rFont val="Calibri"/>
        <family val="2"/>
        <charset val="161"/>
        <scheme val="minor"/>
      </rPr>
      <t>May have trouble settling into a calm, easy presentation.</t>
    </r>
  </si>
  <si>
    <r>
      <t xml:space="preserve">Stress Management: </t>
    </r>
    <r>
      <rPr>
        <sz val="14"/>
        <color rgb="FF000000"/>
        <rFont val="Calibri"/>
        <family val="2"/>
        <scheme val="minor"/>
      </rPr>
      <t>This is a huge factor that adds to stress levels. You are in a low-level fight or flight most of your day, which wears you out. By the end of the day, you are likely exhausted.</t>
    </r>
  </si>
  <si>
    <t>BURNOUT PROFILE:</t>
  </si>
  <si>
    <t>Five or six out of six = total burnout. Three to four out of six = highly stressed. Two out of six = pay attention. These six competencies contribute to an overall level of happiness and well-being.</t>
  </si>
  <si>
    <t>How does this Burnout Profile affect the following?:</t>
  </si>
  <si>
    <r>
      <rPr>
        <b/>
        <sz val="14"/>
        <color rgb="FF000000"/>
        <rFont val="Calibri"/>
        <family val="2"/>
        <charset val="161"/>
        <scheme val="minor"/>
      </rPr>
      <t>Time Management:</t>
    </r>
    <r>
      <rPr>
        <sz val="14"/>
        <color rgb="FF000000"/>
        <rFont val="Calibri"/>
        <family val="2"/>
        <charset val="161"/>
        <scheme val="minor"/>
      </rPr>
      <t xml:space="preserve"> Don’t have the energy to get all of your work done. Overwhelmed, in fight or flight, cognitive processes impaired.</t>
    </r>
  </si>
  <si>
    <r>
      <rPr>
        <b/>
        <sz val="14"/>
        <color rgb="FF000000"/>
        <rFont val="Calibri"/>
        <family val="2"/>
        <charset val="161"/>
        <scheme val="minor"/>
      </rPr>
      <t>Relationships:</t>
    </r>
    <r>
      <rPr>
        <sz val="14"/>
        <color rgb="FF000000"/>
        <rFont val="Calibri"/>
        <family val="2"/>
        <charset val="161"/>
        <scheme val="minor"/>
      </rPr>
      <t xml:space="preserve"> Very little time and energy for the relationships in your life and work. May come across as withdrawn and disinterested.</t>
    </r>
  </si>
  <si>
    <r>
      <rPr>
        <b/>
        <sz val="14"/>
        <color rgb="FF000000"/>
        <rFont val="Calibri"/>
        <family val="2"/>
        <charset val="161"/>
        <scheme val="minor"/>
      </rPr>
      <t xml:space="preserve">Team Interaction: </t>
    </r>
    <r>
      <rPr>
        <sz val="14"/>
        <color rgb="FF000000"/>
        <rFont val="Calibri"/>
        <family val="2"/>
        <charset val="161"/>
        <scheme val="minor"/>
      </rPr>
      <t>In survival mode, don’t create connections and interactions, also too tired to contribute, you do the minimum.</t>
    </r>
  </si>
  <si>
    <r>
      <rPr>
        <b/>
        <sz val="14"/>
        <color rgb="FF000000"/>
        <rFont val="Calibri"/>
        <family val="2"/>
        <charset val="161"/>
        <scheme val="minor"/>
      </rPr>
      <t xml:space="preserve">Communication: </t>
    </r>
    <r>
      <rPr>
        <sz val="14"/>
        <color rgb="FF000000"/>
        <rFont val="Calibri"/>
        <family val="2"/>
        <charset val="161"/>
        <scheme val="minor"/>
      </rPr>
      <t>Cognitive impairment reduces communication ability. Also, because you are exhausted, you may come across as disinterested.</t>
    </r>
  </si>
  <si>
    <r>
      <t>Presentation Skills:</t>
    </r>
    <r>
      <rPr>
        <sz val="14"/>
        <color rgb="FF000000"/>
        <rFont val="Calibri"/>
        <family val="2"/>
        <scheme val="minor"/>
      </rPr>
      <t xml:space="preserve"> Great presentation is all about energy. When your energy is low, there is no connection with the audience.</t>
    </r>
  </si>
  <si>
    <r>
      <t xml:space="preserve">Stress Management: </t>
    </r>
    <r>
      <rPr>
        <sz val="14"/>
        <color rgb="FF000000"/>
        <rFont val="Calibri"/>
        <family val="2"/>
        <scheme val="minor"/>
      </rPr>
      <t>Self-explanatory.</t>
    </r>
  </si>
  <si>
    <t>CHAOS, REACTIVE MANAGEMENT PROFILE:</t>
  </si>
  <si>
    <t>How does this Chaos/Reactive Management Profile affect the following?:</t>
  </si>
  <si>
    <r>
      <rPr>
        <b/>
        <sz val="14"/>
        <color rgb="FF000000"/>
        <rFont val="Calibri"/>
        <family val="2"/>
        <charset val="161"/>
        <scheme val="minor"/>
      </rPr>
      <t xml:space="preserve">Relationships: </t>
    </r>
    <r>
      <rPr>
        <sz val="14"/>
        <color rgb="FF000000"/>
        <rFont val="Calibri"/>
        <family val="2"/>
        <charset val="161"/>
        <scheme val="minor"/>
      </rPr>
      <t>No time for meaningful relationships. Reacts to everything.</t>
    </r>
  </si>
  <si>
    <r>
      <rPr>
        <b/>
        <sz val="14"/>
        <color rgb="FF000000"/>
        <rFont val="Calibri"/>
        <family val="2"/>
        <charset val="161"/>
        <scheme val="minor"/>
      </rPr>
      <t>Team Interaction:</t>
    </r>
    <r>
      <rPr>
        <sz val="14"/>
        <color rgb="FF000000"/>
        <rFont val="Calibri"/>
        <family val="2"/>
        <charset val="161"/>
        <scheme val="minor"/>
      </rPr>
      <t xml:space="preserve"> Living in a world of chaos, team interactions are usually frantic and frazzled.</t>
    </r>
  </si>
  <si>
    <r>
      <rPr>
        <b/>
        <sz val="14"/>
        <color rgb="FF000000"/>
        <rFont val="Calibri"/>
        <family val="2"/>
        <charset val="161"/>
        <scheme val="minor"/>
      </rPr>
      <t>Communication:</t>
    </r>
    <r>
      <rPr>
        <sz val="14"/>
        <color rgb="FF000000"/>
        <rFont val="Calibri"/>
        <family val="2"/>
        <charset val="161"/>
        <scheme val="minor"/>
      </rPr>
      <t xml:space="preserve"> You don’t take the time to cultivate relationships. You may be trying to check emails and work while you are interacting with others.</t>
    </r>
  </si>
  <si>
    <r>
      <rPr>
        <b/>
        <sz val="14"/>
        <color rgb="FF000000"/>
        <rFont val="Calibri"/>
        <family val="2"/>
        <charset val="161"/>
        <scheme val="minor"/>
      </rPr>
      <t xml:space="preserve">Presentation Skills: </t>
    </r>
    <r>
      <rPr>
        <sz val="14"/>
        <color rgb="FF000000"/>
        <rFont val="Calibri"/>
        <family val="2"/>
        <charset val="161"/>
        <scheme val="minor"/>
      </rPr>
      <t>Disorganization contributes to poor presentations.</t>
    </r>
  </si>
  <si>
    <r>
      <rPr>
        <b/>
        <sz val="14"/>
        <color rgb="FF000000"/>
        <rFont val="Calibri"/>
        <family val="2"/>
        <charset val="161"/>
        <scheme val="minor"/>
      </rPr>
      <t xml:space="preserve">Stress Management: </t>
    </r>
    <r>
      <rPr>
        <sz val="14"/>
        <color rgb="FF000000"/>
        <rFont val="Calibri"/>
        <family val="2"/>
        <charset val="161"/>
        <scheme val="minor"/>
      </rPr>
      <t>Always feeling behind, on the treadmill. Feeling stress constantly.</t>
    </r>
  </si>
  <si>
    <r>
      <rPr>
        <b/>
        <sz val="14"/>
        <color rgb="FF000000"/>
        <rFont val="Calibri"/>
        <family val="2"/>
        <charset val="161"/>
        <scheme val="minor"/>
      </rPr>
      <t xml:space="preserve">Overly Optimistic strengths: </t>
    </r>
    <r>
      <rPr>
        <sz val="14"/>
        <color rgb="FF000000"/>
        <rFont val="Calibri"/>
        <family val="2"/>
        <charset val="161"/>
        <scheme val="minor"/>
      </rPr>
      <t xml:space="preserve"> They always think positively about people and situations and sometimes change the outcome.</t>
    </r>
  </si>
  <si>
    <t>How does this Overly Optimistic Profile affect the following?:</t>
  </si>
  <si>
    <r>
      <rPr>
        <b/>
        <sz val="14"/>
        <color rgb="FF000000"/>
        <rFont val="Calibri"/>
        <family val="2"/>
        <charset val="161"/>
        <scheme val="minor"/>
      </rPr>
      <t xml:space="preserve">Time Management: </t>
    </r>
    <r>
      <rPr>
        <sz val="14"/>
        <color rgb="FF000000"/>
        <rFont val="Calibri"/>
        <family val="2"/>
        <charset val="161"/>
        <scheme val="minor"/>
      </rPr>
      <t>You think you can get more done than you actually can, so you tend to try to schedule too much.</t>
    </r>
  </si>
  <si>
    <r>
      <t xml:space="preserve">Relationships: </t>
    </r>
    <r>
      <rPr>
        <sz val="14"/>
        <color rgb="FF000000"/>
        <rFont val="Calibri"/>
        <family val="2"/>
        <charset val="161"/>
        <scheme val="minor"/>
      </rPr>
      <t>People like to be around optimistic, upbeat people.  Sometimes over-commitment can lead to misunderstandings and not honoring promises.</t>
    </r>
  </si>
  <si>
    <r>
      <rPr>
        <b/>
        <sz val="14"/>
        <color rgb="FF000000"/>
        <rFont val="Calibri"/>
        <family val="2"/>
        <charset val="161"/>
        <scheme val="minor"/>
      </rPr>
      <t xml:space="preserve">Team Interaction: </t>
    </r>
    <r>
      <rPr>
        <sz val="14"/>
        <color rgb="FF000000"/>
        <rFont val="Calibri"/>
        <family val="2"/>
        <charset val="161"/>
        <scheme val="minor"/>
      </rPr>
      <t>Unrealistic expectations that cannot be met.</t>
    </r>
  </si>
  <si>
    <r>
      <rPr>
        <b/>
        <sz val="14"/>
        <color rgb="FF000000"/>
        <rFont val="Calibri"/>
        <family val="2"/>
        <charset val="161"/>
        <scheme val="minor"/>
      </rPr>
      <t xml:space="preserve">Communication:  </t>
    </r>
    <r>
      <rPr>
        <sz val="14"/>
        <color rgb="FF000000"/>
        <rFont val="Calibri"/>
        <family val="2"/>
        <charset val="161"/>
        <scheme val="minor"/>
      </rPr>
      <t>May over-reach with expectations and not communicate clearly with details.</t>
    </r>
  </si>
  <si>
    <r>
      <rPr>
        <b/>
        <sz val="14"/>
        <color rgb="FF000000"/>
        <rFont val="Calibri"/>
        <family val="2"/>
        <charset val="161"/>
        <scheme val="minor"/>
      </rPr>
      <t>Presentation Skills:</t>
    </r>
    <r>
      <rPr>
        <sz val="14"/>
        <color rgb="FF000000"/>
        <rFont val="Calibri"/>
        <family val="2"/>
        <charset val="161"/>
        <scheme val="minor"/>
      </rPr>
      <t xml:space="preserve"> Good for presenting.  Optimistic, upbeat energy is a magnet.</t>
    </r>
  </si>
  <si>
    <r>
      <rPr>
        <b/>
        <sz val="14"/>
        <color rgb="FF000000"/>
        <rFont val="Calibri"/>
        <family val="2"/>
        <charset val="161"/>
        <scheme val="minor"/>
      </rPr>
      <t>Stress Management:</t>
    </r>
    <r>
      <rPr>
        <sz val="14"/>
        <color rgb="FF000000"/>
        <rFont val="Calibri"/>
        <family val="2"/>
        <charset val="161"/>
        <scheme val="minor"/>
      </rPr>
      <t xml:space="preserve"> Mostly good for stress management.  Optimistic people tend to cope with stress better, but over-committing and taking on too much may add to stress.</t>
    </r>
  </si>
  <si>
    <t>How does this Pessimist Profile affect the following?:</t>
  </si>
  <si>
    <r>
      <t xml:space="preserve">Time Management: </t>
    </r>
    <r>
      <rPr>
        <sz val="14"/>
        <color rgb="FF000000"/>
        <rFont val="Calibri"/>
        <family val="2"/>
        <scheme val="minor"/>
      </rPr>
      <t>Negative attitude may reduce performance and results.  May get mired down in all of the things that are impediments to progress.</t>
    </r>
  </si>
  <si>
    <r>
      <t xml:space="preserve">Relationships: </t>
    </r>
    <r>
      <rPr>
        <sz val="14"/>
        <color rgb="FF000000"/>
        <rFont val="Calibri"/>
        <family val="2"/>
        <scheme val="minor"/>
      </rPr>
      <t>People shy away from negative people.</t>
    </r>
  </si>
  <si>
    <r>
      <rPr>
        <b/>
        <sz val="14"/>
        <color rgb="FF000000"/>
        <rFont val="Calibri"/>
        <family val="2"/>
        <charset val="161"/>
        <scheme val="minor"/>
      </rPr>
      <t xml:space="preserve">Communication: </t>
    </r>
    <r>
      <rPr>
        <sz val="14"/>
        <color rgb="FF000000"/>
        <rFont val="Calibri"/>
        <family val="2"/>
        <charset val="161"/>
        <scheme val="minor"/>
      </rPr>
      <t>May take communications down a negative path by focusing on the negative.</t>
    </r>
  </si>
  <si>
    <r>
      <rPr>
        <b/>
        <sz val="14"/>
        <color rgb="FF000000"/>
        <rFont val="Calibri"/>
        <family val="2"/>
        <charset val="161"/>
        <scheme val="minor"/>
      </rPr>
      <t xml:space="preserve">Presentation Skills: </t>
    </r>
    <r>
      <rPr>
        <sz val="14"/>
        <color rgb="FF000000"/>
        <rFont val="Calibri"/>
        <family val="2"/>
        <charset val="161"/>
        <scheme val="minor"/>
      </rPr>
      <t>Audiences may not connect with a negative presentation of a message.</t>
    </r>
  </si>
  <si>
    <r>
      <rPr>
        <b/>
        <sz val="14"/>
        <color rgb="FF000000"/>
        <rFont val="Calibri"/>
        <family val="2"/>
        <charset val="161"/>
        <scheme val="minor"/>
      </rPr>
      <t xml:space="preserve">Stress Management: </t>
    </r>
    <r>
      <rPr>
        <sz val="14"/>
        <color rgb="FF000000"/>
        <rFont val="Calibri"/>
        <family val="2"/>
        <charset val="161"/>
        <scheme val="minor"/>
      </rPr>
      <t>Pessimistic people have higher levels of stress.</t>
    </r>
  </si>
  <si>
    <t xml:space="preserve">TEAM PLAYER PROFILE: </t>
  </si>
  <si>
    <r>
      <rPr>
        <b/>
        <sz val="14"/>
        <color rgb="FF000000"/>
        <rFont val="Calibri"/>
        <family val="2"/>
        <charset val="161"/>
        <scheme val="minor"/>
      </rPr>
      <t>Team Player Strengths:</t>
    </r>
    <r>
      <rPr>
        <sz val="14"/>
        <color rgb="FF000000"/>
        <rFont val="Calibri"/>
        <family val="2"/>
        <charset val="161"/>
        <scheme val="minor"/>
      </rPr>
      <t xml:space="preserve">  Works well in groups or teams.</t>
    </r>
  </si>
  <si>
    <t>How does this Team Player profile affect the following?:</t>
  </si>
  <si>
    <r>
      <rPr>
        <b/>
        <sz val="14"/>
        <color rgb="FF000000"/>
        <rFont val="Calibri"/>
        <family val="2"/>
        <charset val="161"/>
        <scheme val="minor"/>
      </rPr>
      <t xml:space="preserve">Time Management: </t>
    </r>
    <r>
      <rPr>
        <sz val="14"/>
        <color rgb="FF000000"/>
        <rFont val="Calibri"/>
        <family val="2"/>
        <charset val="161"/>
        <scheme val="minor"/>
      </rPr>
      <t>You may take on too much for the team and not be able to complete your own work.</t>
    </r>
  </si>
  <si>
    <r>
      <rPr>
        <b/>
        <sz val="14"/>
        <color rgb="FF000000"/>
        <rFont val="Calibri"/>
        <family val="2"/>
        <charset val="161"/>
        <scheme val="minor"/>
      </rPr>
      <t>Relationships:</t>
    </r>
    <r>
      <rPr>
        <sz val="14"/>
        <color rgb="FF000000"/>
        <rFont val="Calibri"/>
        <family val="2"/>
        <charset val="161"/>
        <scheme val="minor"/>
      </rPr>
      <t xml:space="preserve"> Generally good at relationships, especially in a team setting.</t>
    </r>
  </si>
  <si>
    <r>
      <rPr>
        <b/>
        <sz val="14"/>
        <color rgb="FF000000"/>
        <rFont val="Calibri"/>
        <family val="2"/>
        <charset val="161"/>
        <scheme val="minor"/>
      </rPr>
      <t xml:space="preserve">Team Interaction: </t>
    </r>
    <r>
      <rPr>
        <sz val="14"/>
        <color rgb="FF000000"/>
        <rFont val="Calibri"/>
        <family val="2"/>
        <charset val="161"/>
        <scheme val="minor"/>
      </rPr>
      <t>Excellent with team and collaboration.  But may be reluctant to contribute your own ideas.</t>
    </r>
  </si>
  <si>
    <r>
      <rPr>
        <b/>
        <sz val="14"/>
        <color theme="1"/>
        <rFont val="Calibri"/>
        <family val="2"/>
        <charset val="161"/>
        <scheme val="minor"/>
      </rPr>
      <t>Presentation Skills:</t>
    </r>
    <r>
      <rPr>
        <sz val="14"/>
        <color theme="1"/>
        <rFont val="Calibri"/>
        <family val="2"/>
        <charset val="161"/>
        <scheme val="minor"/>
      </rPr>
      <t xml:space="preserve"> Good presenters.  Good connections with audiences.</t>
    </r>
  </si>
  <si>
    <r>
      <rPr>
        <b/>
        <sz val="14"/>
        <color rgb="FF000000"/>
        <rFont val="Calibri"/>
        <family val="2"/>
        <charset val="161"/>
        <scheme val="minor"/>
      </rPr>
      <t xml:space="preserve">Stress Management: </t>
    </r>
    <r>
      <rPr>
        <sz val="14"/>
        <color rgb="FF000000"/>
        <rFont val="Calibri"/>
        <family val="2"/>
        <charset val="161"/>
        <scheme val="minor"/>
      </rPr>
      <t>You may take on too much, which adds to stress levels.</t>
    </r>
  </si>
  <si>
    <t>THE LONE WOLF PROFILE:</t>
  </si>
  <si>
    <r>
      <rPr>
        <b/>
        <sz val="14"/>
        <color rgb="FF000000"/>
        <rFont val="Calibri"/>
        <family val="2"/>
        <charset val="161"/>
        <scheme val="minor"/>
      </rPr>
      <t>The Lone Wolf Strengths:</t>
    </r>
    <r>
      <rPr>
        <sz val="14"/>
        <color rgb="FF000000"/>
        <rFont val="Calibri"/>
        <family val="2"/>
        <charset val="161"/>
        <scheme val="minor"/>
      </rPr>
      <t xml:space="preserve">  Can work well alone and be self-motivated. </t>
    </r>
  </si>
  <si>
    <r>
      <rPr>
        <b/>
        <sz val="14"/>
        <color rgb="FF000000"/>
        <rFont val="Calibri"/>
        <family val="2"/>
        <charset val="161"/>
        <scheme val="minor"/>
      </rPr>
      <t xml:space="preserve">Lone Wolf Liabilities: </t>
    </r>
    <r>
      <rPr>
        <sz val="14"/>
        <color rgb="FF000000"/>
        <rFont val="Calibri"/>
        <family val="2"/>
        <charset val="161"/>
        <scheme val="minor"/>
      </rPr>
      <t xml:space="preserve"> Can be held back by lack of motivation to invest in interpersonal potential with others. </t>
    </r>
  </si>
  <si>
    <r>
      <rPr>
        <b/>
        <sz val="14"/>
        <color rgb="FF000000"/>
        <rFont val="Calibri"/>
        <family val="2"/>
        <charset val="161"/>
        <scheme val="minor"/>
      </rPr>
      <t xml:space="preserve">Time Management: </t>
    </r>
    <r>
      <rPr>
        <sz val="14"/>
        <color rgb="FF000000"/>
        <rFont val="Calibri"/>
        <family val="2"/>
        <charset val="161"/>
        <scheme val="minor"/>
      </rPr>
      <t>Watch isolation that may lead to overwhelm and not relying on others for help.</t>
    </r>
  </si>
  <si>
    <r>
      <rPr>
        <b/>
        <sz val="14"/>
        <color rgb="FF000000"/>
        <rFont val="Calibri"/>
        <family val="2"/>
        <charset val="161"/>
        <scheme val="minor"/>
      </rPr>
      <t xml:space="preserve">Relationships: </t>
    </r>
    <r>
      <rPr>
        <sz val="14"/>
        <color rgb="FF000000"/>
        <rFont val="Calibri"/>
        <family val="2"/>
        <charset val="161"/>
        <scheme val="minor"/>
      </rPr>
      <t>Generally, relationships are not strong.</t>
    </r>
  </si>
  <si>
    <r>
      <rPr>
        <b/>
        <sz val="14"/>
        <color rgb="FF000000"/>
        <rFont val="Calibri"/>
        <family val="2"/>
        <charset val="161"/>
        <scheme val="minor"/>
      </rPr>
      <t xml:space="preserve">Team Interaction: </t>
    </r>
    <r>
      <rPr>
        <sz val="14"/>
        <color rgb="FF000000"/>
        <rFont val="Calibri"/>
        <family val="2"/>
        <charset val="161"/>
        <scheme val="minor"/>
      </rPr>
      <t>Sometimes a good contributor, but usually behind the scenes.</t>
    </r>
  </si>
  <si>
    <r>
      <rPr>
        <b/>
        <sz val="14"/>
        <color rgb="FF000000"/>
        <rFont val="Calibri"/>
        <family val="2"/>
        <charset val="161"/>
        <scheme val="minor"/>
      </rPr>
      <t>Communication:</t>
    </r>
    <r>
      <rPr>
        <sz val="14"/>
        <color rgb="FF000000"/>
        <rFont val="Calibri"/>
        <family val="2"/>
        <charset val="161"/>
        <scheme val="minor"/>
      </rPr>
      <t xml:space="preserve"> Without meaningful connections and relationships, sometimes communication is on a superficial level.</t>
    </r>
  </si>
  <si>
    <r>
      <rPr>
        <b/>
        <sz val="14"/>
        <color rgb="FF000000"/>
        <rFont val="Calibri"/>
        <family val="2"/>
        <charset val="161"/>
        <scheme val="minor"/>
      </rPr>
      <t xml:space="preserve">Presentation Skills: </t>
    </r>
    <r>
      <rPr>
        <sz val="14"/>
        <color rgb="FF000000"/>
        <rFont val="Calibri"/>
        <family val="2"/>
        <charset val="161"/>
        <scheme val="minor"/>
      </rPr>
      <t>Generally low energy for presentations and not a great connection with the audience.</t>
    </r>
  </si>
  <si>
    <r>
      <rPr>
        <b/>
        <sz val="14"/>
        <color rgb="FF000000"/>
        <rFont val="Calibri"/>
        <family val="2"/>
        <charset val="161"/>
        <scheme val="minor"/>
      </rPr>
      <t xml:space="preserve">Stress Management: </t>
    </r>
    <r>
      <rPr>
        <sz val="14"/>
        <color rgb="FF000000"/>
        <rFont val="Calibri"/>
        <family val="2"/>
        <charset val="161"/>
        <scheme val="minor"/>
      </rPr>
      <t>Stress levels can be high, especially if you don’t ask for help.</t>
    </r>
  </si>
  <si>
    <t>CHASES SHINY OBJECTS PROFILE:</t>
  </si>
  <si>
    <r>
      <rPr>
        <b/>
        <sz val="14"/>
        <color rgb="FF000000"/>
        <rFont val="Calibri"/>
        <family val="2"/>
        <charset val="161"/>
        <scheme val="minor"/>
      </rPr>
      <t xml:space="preserve">Chases Shiny Objects Strengths: </t>
    </r>
    <r>
      <rPr>
        <sz val="14"/>
        <color rgb="FF000000"/>
        <rFont val="Calibri"/>
        <family val="2"/>
        <charset val="161"/>
        <scheme val="minor"/>
      </rPr>
      <t xml:space="preserve"> Able to embrace something new in a moment’s notice.</t>
    </r>
  </si>
  <si>
    <t>How does this Chases Shiny Objects profile affect the following?:</t>
  </si>
  <si>
    <r>
      <rPr>
        <b/>
        <sz val="14"/>
        <color rgb="FF000000"/>
        <rFont val="Calibri"/>
        <family val="2"/>
        <charset val="161"/>
        <scheme val="minor"/>
      </rPr>
      <t xml:space="preserve">Time Management: </t>
    </r>
    <r>
      <rPr>
        <sz val="14"/>
        <color rgb="FF000000"/>
        <rFont val="Calibri"/>
        <family val="2"/>
        <charset val="161"/>
        <scheme val="minor"/>
      </rPr>
      <t xml:space="preserve"> Generally cluttered workspace.  You start more than you finish and go from one thing to the next.</t>
    </r>
  </si>
  <si>
    <r>
      <rPr>
        <b/>
        <sz val="14"/>
        <color rgb="FF000000"/>
        <rFont val="Calibri"/>
        <family val="2"/>
        <charset val="161"/>
        <scheme val="minor"/>
      </rPr>
      <t>Team Interaction:</t>
    </r>
    <r>
      <rPr>
        <sz val="14"/>
        <color rgb="FF000000"/>
        <rFont val="Calibri"/>
        <family val="2"/>
        <charset val="161"/>
        <scheme val="minor"/>
      </rPr>
      <t xml:space="preserve"> Scattered and unfocused, team members may not trust you to complete and contribute.</t>
    </r>
  </si>
  <si>
    <r>
      <rPr>
        <b/>
        <sz val="14"/>
        <color rgb="FF000000"/>
        <rFont val="Calibri"/>
        <family val="2"/>
        <charset val="161"/>
        <scheme val="minor"/>
      </rPr>
      <t xml:space="preserve">Communication: </t>
    </r>
    <r>
      <rPr>
        <sz val="14"/>
        <color rgb="FF000000"/>
        <rFont val="Calibri"/>
        <family val="2"/>
        <charset val="161"/>
        <scheme val="minor"/>
      </rPr>
      <t>Hard to pin down.  Unclear communication at times.  Unfocused.</t>
    </r>
  </si>
  <si>
    <r>
      <rPr>
        <b/>
        <sz val="14"/>
        <color rgb="FF000000"/>
        <rFont val="Calibri"/>
        <family val="2"/>
        <charset val="161"/>
        <scheme val="minor"/>
      </rPr>
      <t xml:space="preserve">Presentation Skills: </t>
    </r>
    <r>
      <rPr>
        <sz val="14"/>
        <color rgb="FF000000"/>
        <rFont val="Calibri"/>
        <family val="2"/>
        <charset val="161"/>
        <scheme val="minor"/>
      </rPr>
      <t>Presentations seem to be scattered.  Goes down rabbit trails and loses the audience.</t>
    </r>
  </si>
  <si>
    <t>CONTACT INFORMATION</t>
  </si>
  <si>
    <t>Note: This test and workbook are for individual use only. If you use this for a group or your company, please request permission first.</t>
  </si>
  <si>
    <t xml:space="preserve">Test devised by </t>
  </si>
  <si>
    <r>
      <t>Dennis Ghyst</t>
    </r>
    <r>
      <rPr>
        <sz val="11"/>
        <color rgb="FF000000"/>
        <rFont val="Calibri"/>
        <family val="2"/>
        <scheme val="minor"/>
      </rPr>
      <t>, Ph.D., Ghyst &amp; Associates</t>
    </r>
  </si>
  <si>
    <t>Contributions on interpretive guidelines by</t>
  </si>
  <si>
    <t>Brent Darnell/Brent Darnell International</t>
  </si>
  <si>
    <t>brent@brentdarnell.com</t>
  </si>
  <si>
    <t xml:space="preserve">www.brentdarnell.com </t>
  </si>
  <si>
    <t>System survey contributions</t>
  </si>
  <si>
    <t>Andrea K Robbins DC ND</t>
  </si>
  <si>
    <t>docrobbins@naturallybalanced.com</t>
  </si>
  <si>
    <r>
      <rPr>
        <b/>
        <u/>
        <sz val="14"/>
        <color rgb="FF000000"/>
        <rFont val="Calibri"/>
        <family val="2"/>
        <charset val="161"/>
        <scheme val="minor"/>
      </rPr>
      <t>High</t>
    </r>
    <r>
      <rPr>
        <b/>
        <sz val="14"/>
        <color rgb="FF000000"/>
        <rFont val="Calibri"/>
        <family val="2"/>
        <charset val="161"/>
        <scheme val="minor"/>
      </rPr>
      <t xml:space="preserve">: </t>
    </r>
    <r>
      <rPr>
        <b/>
        <u/>
        <sz val="14"/>
        <color rgb="FF000000"/>
        <rFont val="Calibri"/>
        <family val="2"/>
        <charset val="161"/>
        <scheme val="minor"/>
      </rPr>
      <t>assertiveness</t>
    </r>
    <r>
      <rPr>
        <b/>
        <sz val="14"/>
        <color rgb="FF000000"/>
        <rFont val="Calibri"/>
        <family val="2"/>
        <charset val="161"/>
        <scheme val="minor"/>
      </rPr>
      <t xml:space="preserve">, self-regard, and/or independence
</t>
    </r>
    <r>
      <rPr>
        <b/>
        <u/>
        <sz val="14"/>
        <color rgb="FF000000"/>
        <rFont val="Calibri"/>
        <family val="2"/>
        <charset val="161"/>
        <scheme val="minor"/>
      </rPr>
      <t>Low</t>
    </r>
    <r>
      <rPr>
        <b/>
        <sz val="14"/>
        <color rgb="FF000000"/>
        <rFont val="Calibri"/>
        <family val="2"/>
        <charset val="161"/>
        <scheme val="minor"/>
      </rPr>
      <t xml:space="preserve">: </t>
    </r>
    <r>
      <rPr>
        <b/>
        <u/>
        <sz val="14"/>
        <color rgb="FF000000"/>
        <rFont val="Calibri"/>
        <family val="2"/>
        <charset val="161"/>
        <scheme val="minor"/>
      </rPr>
      <t>empathy</t>
    </r>
    <r>
      <rPr>
        <b/>
        <sz val="14"/>
        <color rgb="FF000000"/>
        <rFont val="Calibri"/>
        <family val="2"/>
        <charset val="161"/>
        <scheme val="minor"/>
      </rPr>
      <t>, self-awareness, social responsibility, interpersonal relationships, impulse control, emotional expression, flexibility</t>
    </r>
  </si>
  <si>
    <r>
      <t xml:space="preserve">PHYSICAL CORRELATIONS:  </t>
    </r>
    <r>
      <rPr>
        <b/>
        <u/>
        <sz val="14"/>
        <color rgb="FF000000"/>
        <rFont val="Calibri"/>
        <family val="2"/>
        <charset val="161"/>
        <scheme val="minor"/>
      </rPr>
      <t>Biliary-Liver</t>
    </r>
    <r>
      <rPr>
        <b/>
        <sz val="14"/>
        <color rgb="FF000000"/>
        <rFont val="Calibri"/>
        <family val="2"/>
        <charset val="161"/>
        <scheme val="minor"/>
      </rPr>
      <t>, Sugar Handling</t>
    </r>
  </si>
  <si>
    <t>Things to Work On: Empathy is a big key for alphas. By tuning in more to the needs of others, you create more intimate connections with others, which will help with your success both personally and professionally.</t>
  </si>
  <si>
    <r>
      <rPr>
        <b/>
        <u/>
        <sz val="14"/>
        <color theme="1"/>
        <rFont val="Calibri"/>
        <family val="2"/>
        <charset val="161"/>
        <scheme val="minor"/>
      </rPr>
      <t>High</t>
    </r>
    <r>
      <rPr>
        <b/>
        <sz val="14"/>
        <color theme="1"/>
        <rFont val="Calibri"/>
        <family val="2"/>
        <charset val="161"/>
        <scheme val="minor"/>
      </rPr>
      <t xml:space="preserve">: </t>
    </r>
    <r>
      <rPr>
        <b/>
        <u/>
        <sz val="14"/>
        <color theme="1"/>
        <rFont val="Calibri"/>
        <family val="2"/>
        <charset val="161"/>
        <scheme val="minor"/>
      </rPr>
      <t>empathy</t>
    </r>
    <r>
      <rPr>
        <b/>
        <sz val="14"/>
        <color theme="1"/>
        <rFont val="Calibri"/>
        <family val="2"/>
        <charset val="161"/>
        <scheme val="minor"/>
      </rPr>
      <t xml:space="preserve">, self-awareness, interpersonal relationships, social responsibility, flexibility
</t>
    </r>
    <r>
      <rPr>
        <b/>
        <u/>
        <sz val="14"/>
        <color theme="1"/>
        <rFont val="Calibri"/>
        <family val="2"/>
        <charset val="161"/>
        <scheme val="minor"/>
      </rPr>
      <t>Low</t>
    </r>
    <r>
      <rPr>
        <b/>
        <sz val="14"/>
        <color theme="1"/>
        <rFont val="Calibri"/>
        <family val="2"/>
        <charset val="161"/>
        <scheme val="minor"/>
      </rPr>
      <t xml:space="preserve">: </t>
    </r>
    <r>
      <rPr>
        <b/>
        <u/>
        <sz val="14"/>
        <color theme="1"/>
        <rFont val="Calibri"/>
        <family val="2"/>
        <charset val="161"/>
        <scheme val="minor"/>
      </rPr>
      <t>assertiveness</t>
    </r>
    <r>
      <rPr>
        <b/>
        <sz val="14"/>
        <color theme="1"/>
        <rFont val="Calibri"/>
        <family val="2"/>
        <charset val="161"/>
        <scheme val="minor"/>
      </rPr>
      <t>, independence, emotional expression, stress tolerance, self-regard, problem solving</t>
    </r>
  </si>
  <si>
    <r>
      <rPr>
        <b/>
        <u/>
        <sz val="14"/>
        <color rgb="FF000000"/>
        <rFont val="Calibri"/>
        <family val="2"/>
        <charset val="161"/>
        <scheme val="minor"/>
      </rPr>
      <t>High</t>
    </r>
    <r>
      <rPr>
        <b/>
        <sz val="14"/>
        <color rgb="FF000000"/>
        <rFont val="Calibri"/>
        <family val="2"/>
        <charset val="161"/>
        <scheme val="minor"/>
      </rPr>
      <t xml:space="preserve">: </t>
    </r>
    <r>
      <rPr>
        <b/>
        <u/>
        <sz val="14"/>
        <color rgb="FF000000"/>
        <rFont val="Calibri"/>
        <family val="2"/>
        <charset val="161"/>
        <scheme val="minor"/>
      </rPr>
      <t>reality testing</t>
    </r>
    <r>
      <rPr>
        <b/>
        <sz val="14"/>
        <color rgb="FF000000"/>
        <rFont val="Calibri"/>
        <family val="2"/>
        <charset val="161"/>
        <scheme val="minor"/>
      </rPr>
      <t xml:space="preserve">, </t>
    </r>
    <r>
      <rPr>
        <b/>
        <u/>
        <sz val="14"/>
        <color rgb="FF000000"/>
        <rFont val="Calibri"/>
        <family val="2"/>
        <charset val="161"/>
        <scheme val="minor"/>
      </rPr>
      <t>problem solving</t>
    </r>
    <r>
      <rPr>
        <b/>
        <sz val="14"/>
        <color rgb="FF000000"/>
        <rFont val="Calibri"/>
        <family val="2"/>
        <charset val="161"/>
        <scheme val="minor"/>
      </rPr>
      <t xml:space="preserve">, impulse control 
</t>
    </r>
    <r>
      <rPr>
        <b/>
        <u/>
        <sz val="14"/>
        <color rgb="FF000000"/>
        <rFont val="Calibri"/>
        <family val="2"/>
        <charset val="161"/>
        <scheme val="minor"/>
      </rPr>
      <t>Low</t>
    </r>
    <r>
      <rPr>
        <b/>
        <sz val="14"/>
        <color rgb="FF000000"/>
        <rFont val="Calibri"/>
        <family val="2"/>
        <charset val="161"/>
        <scheme val="minor"/>
      </rPr>
      <t xml:space="preserve">: </t>
    </r>
    <r>
      <rPr>
        <b/>
        <u/>
        <sz val="14"/>
        <color rgb="FF000000"/>
        <rFont val="Calibri"/>
        <family val="2"/>
        <charset val="161"/>
        <scheme val="minor"/>
      </rPr>
      <t>flexibility</t>
    </r>
  </si>
  <si>
    <r>
      <t xml:space="preserve">PHYSICAL CORRELATIONS:  </t>
    </r>
    <r>
      <rPr>
        <b/>
        <u/>
        <sz val="14"/>
        <color rgb="FF000000"/>
        <rFont val="Calibri"/>
        <family val="2"/>
        <charset val="161"/>
        <scheme val="minor"/>
      </rPr>
      <t>Biliary-Liver</t>
    </r>
    <r>
      <rPr>
        <b/>
        <sz val="14"/>
        <color rgb="FF000000"/>
        <rFont val="Calibri"/>
        <family val="2"/>
        <charset val="161"/>
        <scheme val="minor"/>
      </rPr>
      <t xml:space="preserve"> and Sympathetic Dominance (Fight or Flight)</t>
    </r>
  </si>
  <si>
    <t>Things to Work On: Flexibility: with yourself, with others, with outcomes. By having a more flexible approach. Delegate more. Ask yourself: Is it wrong, or is it just different? Also, better stress tolerance can be helpful.</t>
  </si>
  <si>
    <r>
      <rPr>
        <b/>
        <u/>
        <sz val="14"/>
        <color rgb="FF000000"/>
        <rFont val="Calibri"/>
        <family val="2"/>
        <charset val="161"/>
        <scheme val="minor"/>
      </rPr>
      <t>High</t>
    </r>
    <r>
      <rPr>
        <b/>
        <sz val="14"/>
        <color rgb="FF000000"/>
        <rFont val="Calibri"/>
        <family val="2"/>
        <charset val="161"/>
        <scheme val="minor"/>
      </rPr>
      <t xml:space="preserve">: </t>
    </r>
    <r>
      <rPr>
        <b/>
        <u/>
        <sz val="14"/>
        <color rgb="FF000000"/>
        <rFont val="Calibri"/>
        <family val="2"/>
        <charset val="161"/>
        <scheme val="minor"/>
      </rPr>
      <t>Assertiveness</t>
    </r>
    <r>
      <rPr>
        <b/>
        <sz val="14"/>
        <color rgb="FF000000"/>
        <rFont val="Calibri"/>
        <family val="2"/>
        <charset val="161"/>
        <scheme val="minor"/>
      </rPr>
      <t xml:space="preserve">,
</t>
    </r>
    <r>
      <rPr>
        <b/>
        <u/>
        <sz val="14"/>
        <color rgb="FF000000"/>
        <rFont val="Calibri"/>
        <family val="2"/>
        <charset val="161"/>
        <scheme val="minor"/>
      </rPr>
      <t>Low</t>
    </r>
    <r>
      <rPr>
        <b/>
        <sz val="14"/>
        <color rgb="FF000000"/>
        <rFont val="Calibri"/>
        <family val="2"/>
        <charset val="161"/>
        <scheme val="minor"/>
      </rPr>
      <t xml:space="preserve">: </t>
    </r>
    <r>
      <rPr>
        <b/>
        <u/>
        <sz val="14"/>
        <color rgb="FF000000"/>
        <rFont val="Calibri"/>
        <family val="2"/>
        <charset val="161"/>
        <scheme val="minor"/>
      </rPr>
      <t>Impulse Control</t>
    </r>
    <r>
      <rPr>
        <b/>
        <sz val="14"/>
        <color rgb="FF000000"/>
        <rFont val="Calibri"/>
        <family val="2"/>
        <charset val="161"/>
        <scheme val="minor"/>
      </rPr>
      <t>, Flexibility</t>
    </r>
  </si>
  <si>
    <t>Things to Work On: Work on impulse control and empathy. Empathy will decrease assertiveness and impulse control will help with the reactions. Remember, take a deep breath and respond instead of reacting.</t>
  </si>
  <si>
    <t>Low: self-regard, interpersonal relationships, self-actualization, stress tolerance, optimism, happiness</t>
  </si>
  <si>
    <r>
      <t xml:space="preserve">Low </t>
    </r>
    <r>
      <rPr>
        <b/>
        <sz val="14"/>
        <color rgb="FF000000"/>
        <rFont val="Calibri"/>
        <family val="2"/>
        <charset val="161"/>
        <scheme val="minor"/>
      </rPr>
      <t>stress tolerance</t>
    </r>
    <r>
      <rPr>
        <sz val="14"/>
        <color rgb="FF000000"/>
        <rFont val="Calibri"/>
        <family val="2"/>
        <charset val="161"/>
        <scheme val="minor"/>
      </rPr>
      <t xml:space="preserve"> indicates an inability to handle stressful situations, especially when there are strong emotions involved. You feel overwhelmed and hurried.</t>
    </r>
  </si>
  <si>
    <r>
      <rPr>
        <b/>
        <sz val="14"/>
        <color rgb="FF000000"/>
        <rFont val="Calibri"/>
        <family val="2"/>
        <charset val="161"/>
        <scheme val="minor"/>
      </rPr>
      <t>NOTE:</t>
    </r>
    <r>
      <rPr>
        <sz val="14"/>
        <color rgb="FF000000"/>
        <rFont val="Calibri"/>
        <family val="2"/>
        <charset val="161"/>
        <scheme val="minor"/>
      </rPr>
      <t xml:space="preserve"> If you have high stress tolerance, but also are experiencing the physical symptoms of stress (trouble sleeping, headaches or other pain, fatigue, stomach problems, diminished immunity: frequents colds or flu, diminished sex drive, diminished cognitive ability, melancholy or depression) you are racing toward burnout. Just because you have the capacity to cope with stress emotionally doesn’t mean it’s not taking its toll on your body.  </t>
    </r>
  </si>
  <si>
    <t>Things to Work On: Stress Management is a key here. Build in recovery throughout your day. In addition, if your emotional self-awareness is low, that is the place to begin. You must be able to identify when you are tired, overwhelmed, etc. You must know what is happening in your body. Also, focusing on taking care of yourself, finding purpose and meaning in your life, connecting with others, and cultivating an optimistic outlook will help with this profile.</t>
  </si>
  <si>
    <t>High: Stress Tolerance 
Low: Impulse Control</t>
  </si>
  <si>
    <r>
      <t xml:space="preserve">PHYSICAL CORRELATIONS:  </t>
    </r>
    <r>
      <rPr>
        <b/>
        <u/>
        <sz val="14"/>
        <color rgb="FF000000"/>
        <rFont val="Calibri"/>
        <family val="2"/>
        <charset val="161"/>
        <scheme val="minor"/>
      </rPr>
      <t>Biliary-Liver</t>
    </r>
    <r>
      <rPr>
        <b/>
        <sz val="14"/>
        <color rgb="FF000000"/>
        <rFont val="Calibri"/>
        <family val="2"/>
        <charset val="161"/>
        <scheme val="minor"/>
      </rPr>
      <t xml:space="preserve">, </t>
    </r>
    <r>
      <rPr>
        <b/>
        <u/>
        <sz val="14"/>
        <color rgb="FF000000"/>
        <rFont val="Calibri"/>
        <family val="2"/>
        <charset val="161"/>
        <scheme val="minor"/>
      </rPr>
      <t>Sugar Handling</t>
    </r>
    <r>
      <rPr>
        <b/>
        <sz val="14"/>
        <color rgb="FF000000"/>
        <rFont val="Calibri"/>
        <family val="2"/>
        <charset val="161"/>
        <scheme val="minor"/>
      </rPr>
      <t xml:space="preserve">, </t>
    </r>
    <r>
      <rPr>
        <b/>
        <u/>
        <sz val="14"/>
        <color rgb="FF000000"/>
        <rFont val="Calibri"/>
        <family val="2"/>
        <charset val="161"/>
        <scheme val="minor"/>
      </rPr>
      <t>The Trilogy</t>
    </r>
  </si>
  <si>
    <t>Things to Work On: Increase impulse control while working on managing stress. Remember, respond instead of react.</t>
  </si>
  <si>
    <r>
      <rPr>
        <b/>
        <u/>
        <sz val="18"/>
        <color rgb="FF000000"/>
        <rFont val="Calibri"/>
        <family val="2"/>
        <charset val="161"/>
        <scheme val="minor"/>
      </rPr>
      <t>OVERLY OPTIMISTIC PROFILE</t>
    </r>
    <r>
      <rPr>
        <b/>
        <sz val="18"/>
        <color rgb="FF000000"/>
        <rFont val="Calibri"/>
        <family val="2"/>
        <scheme val="minor"/>
      </rPr>
      <t>:  Glass half full</t>
    </r>
  </si>
  <si>
    <t>High: Optimism 
Low: Reality Testing</t>
  </si>
  <si>
    <r>
      <rPr>
        <b/>
        <u/>
        <sz val="18"/>
        <color rgb="FF000000"/>
        <rFont val="Calibri"/>
        <family val="2"/>
        <charset val="161"/>
        <scheme val="minor"/>
      </rPr>
      <t>PESSIMIST OR REALIST PROFILE</t>
    </r>
    <r>
      <rPr>
        <b/>
        <sz val="18"/>
        <color rgb="FF000000"/>
        <rFont val="Calibri"/>
        <family val="2"/>
        <scheme val="minor"/>
      </rPr>
      <t>:  Glass half empty</t>
    </r>
  </si>
  <si>
    <t>High: Reality Testing 
Low: Optimism</t>
  </si>
  <si>
    <t>High: Social Responsibility
Low: Independence</t>
  </si>
  <si>
    <t>PHYSICAL CORRELATIONS: Sugar Handling</t>
  </si>
  <si>
    <t>Things to Work On: If there is a large gap between independence and social responsibility (3 points or greater), you may want to work on independence to create some balance.  Assertiveness would also be helpful to create the balance.</t>
  </si>
  <si>
    <t>High: Independence 
Low: Social Responsibility</t>
  </si>
  <si>
    <t>High: Flexibility
Low: Impulse Control</t>
  </si>
  <si>
    <t>PHYSICAL CORRELATIONS:  Sugar Handling</t>
  </si>
  <si>
    <t>Things to Work On:  Increase impulse control and assertiveness, which will reduce flexibility.  Would benefit from learning rhetoric for communication and presentations.</t>
  </si>
  <si>
    <t>Basic High/Low</t>
  </si>
  <si>
    <t>ID</t>
  </si>
  <si>
    <t>Profile</t>
  </si>
  <si>
    <t>High</t>
  </si>
  <si>
    <t>Low</t>
  </si>
  <si>
    <t>Bas Result</t>
  </si>
  <si>
    <t>Final Result</t>
  </si>
  <si>
    <t>Reality Testing, Problem Solving</t>
  </si>
  <si>
    <t>OVERLY OPTIMISTIC PROFILE:  Glass half full</t>
  </si>
  <si>
    <t>PESSIMIST OR REALIST PROFILE:  Glass half empty</t>
  </si>
  <si>
    <t>The red profiles at the top of the list are your main profiles. For more information, please click on each of your main profiles to read through the interpretive guidelines.</t>
  </si>
  <si>
    <t>Ghyst EI Test Profiles</t>
  </si>
  <si>
    <t>TEST1</t>
  </si>
  <si>
    <t>Ghyst EI Re-Test Profiles</t>
  </si>
  <si>
    <t>TEST2</t>
  </si>
  <si>
    <t>***Please save this file to your computer BEFORE you begin the test***</t>
  </si>
  <si>
    <t>CONCA</t>
  </si>
  <si>
    <t>SCORE</t>
  </si>
  <si>
    <t>HIGH</t>
  </si>
  <si>
    <t>If you have more than four highs or lows, choose the four that you value the most.</t>
  </si>
  <si>
    <t>Look for the following competencies. If you see these relative emotional highs and lows, ESPECIALLY the underlined competencies, you may have the</t>
  </si>
  <si>
    <t>Look for the following competencies. If you see these relative emotional highs and lows, you may have the</t>
  </si>
  <si>
    <t>If you see the following low scores, you may have the</t>
  </si>
  <si>
    <t>310-221-1334</t>
  </si>
  <si>
    <t>Again, the most revealing aspect of this assessment is often the degree of difference between scores. These differences are relative. The relative scores of one competence to another is often an excellent indicator of behavior and performance. Any strength taken to extreme can become a weakness, especially if the balancing emotional competence is low. For example, reality testing is a great decision-making skill, but if it is high and flexibility is low, a person may come across as overly controlling. It is always good to have balance in your profile.  For the Ghyst EI Test, a difference of even one point can be significant.</t>
  </si>
  <si>
    <t>Things to Work On:  Work on social responsibility and relationships (especially if there is a difference of 3 points or greater on the Ghyst EI Test).</t>
  </si>
  <si>
    <t>How does this Lone Wolf profile affect the following?:</t>
  </si>
  <si>
    <r>
      <rPr>
        <b/>
        <sz val="12"/>
        <color rgb="FF000000"/>
        <rFont val="Calibri"/>
        <family val="2"/>
        <charset val="161"/>
        <scheme val="minor"/>
      </rPr>
      <t>Biliary and Liver:</t>
    </r>
    <r>
      <rPr>
        <sz val="12"/>
        <color rgb="FF000000"/>
        <rFont val="Calibri"/>
        <family val="2"/>
        <scheme val="minor"/>
      </rPr>
      <t xml:space="preserve">  The liver is the industrial center of the body. It’s a chemical factory making new body chemistry and breaking down toxic waste.  The gallbladder (biliary) handles fat and fat is necessary to make hormones. The liver is responsible for the breakdown of all non-food substances such as food preservatives and colorings, medicines, caffeine and alcohol.</t>
    </r>
  </si>
  <si>
    <r>
      <rPr>
        <b/>
        <sz val="12"/>
        <color rgb="FF000000"/>
        <rFont val="Calibri"/>
        <family val="2"/>
        <charset val="161"/>
        <scheme val="minor"/>
      </rPr>
      <t>Sugar handling:</t>
    </r>
    <r>
      <rPr>
        <sz val="12"/>
        <color rgb="FF000000"/>
        <rFont val="Calibri"/>
        <family val="2"/>
        <scheme val="minor"/>
      </rPr>
      <t xml:space="preserve"> Food to fuel.  All sugars and carbohydrates are converted to glucose in the blood. If the body doesn’t do this well or you overeat these foods, you’ll have shifts in energy and mood; sometimes dramatic shifts.  This also weakens the adrenals and the nervous system.</t>
    </r>
  </si>
  <si>
    <r>
      <rPr>
        <b/>
        <sz val="12"/>
        <color rgb="FF000000"/>
        <rFont val="Calibri"/>
        <family val="2"/>
        <charset val="161"/>
        <scheme val="minor"/>
      </rPr>
      <t>Digestive:</t>
    </r>
    <r>
      <rPr>
        <sz val="12"/>
        <color rgb="FF000000"/>
        <rFont val="Calibri"/>
        <family val="2"/>
        <scheme val="minor"/>
      </rPr>
      <t xml:space="preserve"> Deals with breakdown of protein which is necessary for healing and repair, and to keep us from aging too rapidly.  Protein transports the minerals which are spark plugs for every action in the body.  </t>
    </r>
  </si>
  <si>
    <r>
      <rPr>
        <b/>
        <sz val="12"/>
        <color rgb="FF000000"/>
        <rFont val="Calibri"/>
        <family val="2"/>
        <charset val="161"/>
        <scheme val="minor"/>
      </rPr>
      <t>Parasympathetic dominance:</t>
    </r>
    <r>
      <rPr>
        <sz val="12"/>
        <color rgb="FF000000"/>
        <rFont val="Calibri"/>
        <family val="2"/>
        <scheme val="minor"/>
      </rPr>
      <t xml:space="preserve"> Is the resting side of the nervous system; the brakes; things we don’t have to think about like digestion, breathing, blood pressure. If weak we see low energy and motivation, poor coping and depression.</t>
    </r>
  </si>
  <si>
    <r>
      <rPr>
        <b/>
        <sz val="12"/>
        <color rgb="FF000000"/>
        <rFont val="Calibri"/>
        <family val="2"/>
        <charset val="161"/>
        <scheme val="minor"/>
      </rPr>
      <t>Cardiovascular:</t>
    </r>
    <r>
      <rPr>
        <sz val="12"/>
        <color rgb="FF000000"/>
        <rFont val="Calibri"/>
        <family val="2"/>
        <scheme val="minor"/>
      </rPr>
      <t xml:space="preserve"> Relates to the heart and circulatory system including oxygenation of the blood.</t>
    </r>
  </si>
  <si>
    <t>Top 3 Symptom Survey Scores</t>
  </si>
  <si>
    <t>Look at the highs and lows from your EI graph and the three most affected body systems from your Symptom Survey test:</t>
  </si>
  <si>
    <t>Rank_1</t>
  </si>
  <si>
    <t>Rank_2</t>
  </si>
  <si>
    <t>Rank_3</t>
  </si>
  <si>
    <t>Rank_4</t>
  </si>
  <si>
    <t>Take a look at your highest and lowest scores from your EI graph:</t>
  </si>
  <si>
    <t>01</t>
  </si>
  <si>
    <t>02</t>
  </si>
  <si>
    <t>03</t>
  </si>
  <si>
    <t>04</t>
  </si>
  <si>
    <t>05</t>
  </si>
  <si>
    <t>06</t>
  </si>
  <si>
    <t>07</t>
  </si>
  <si>
    <t>08</t>
  </si>
  <si>
    <t>09</t>
  </si>
  <si>
    <t>10</t>
  </si>
  <si>
    <t>11</t>
  </si>
  <si>
    <t>12</t>
  </si>
  <si>
    <t>13</t>
  </si>
  <si>
    <t>14</t>
  </si>
  <si>
    <t>15</t>
  </si>
  <si>
    <t>16</t>
  </si>
  <si>
    <t>Rank2</t>
  </si>
  <si>
    <t>Rank3</t>
  </si>
  <si>
    <t>Rank1</t>
  </si>
  <si>
    <t>ghystca2@gmail.com</t>
  </si>
  <si>
    <r>
      <rPr>
        <b/>
        <sz val="12"/>
        <color rgb="FF000000"/>
        <rFont val="Calibri"/>
        <family val="2"/>
        <charset val="161"/>
        <scheme val="minor"/>
      </rPr>
      <t>INTERPERSONAL RELATIONSHIPS</t>
    </r>
    <r>
      <rPr>
        <sz val="12"/>
        <color rgb="FF000000"/>
        <rFont val="Calibri"/>
        <family val="2"/>
        <scheme val="minor"/>
      </rPr>
      <t xml:space="preserve">
</t>
    </r>
    <r>
      <rPr>
        <b/>
        <sz val="12"/>
        <color rgb="FF000000"/>
        <rFont val="Calibri"/>
        <family val="2"/>
        <charset val="161"/>
        <scheme val="minor"/>
      </rPr>
      <t>High:</t>
    </r>
    <r>
      <rPr>
        <sz val="12"/>
        <color rgb="FF000000"/>
        <rFont val="Calibri"/>
        <family val="2"/>
        <scheme val="minor"/>
      </rPr>
      <t xml:space="preserve"> Gregarious, have a lot of friends, create instant rapport, stay in touch. 
</t>
    </r>
    <r>
      <rPr>
        <b/>
        <sz val="12"/>
        <color rgb="FF000000"/>
        <rFont val="Calibri"/>
        <family val="2"/>
        <charset val="161"/>
        <scheme val="minor"/>
      </rPr>
      <t>Low:</t>
    </r>
    <r>
      <rPr>
        <sz val="12"/>
        <color rgb="FF000000"/>
        <rFont val="Calibri"/>
        <family val="2"/>
        <scheme val="minor"/>
      </rPr>
      <t xml:space="preserve"> Uncomfortable in social settings and meeting new people, do not stay in touch, may come across as a wallflower.
</t>
    </r>
  </si>
  <si>
    <t>Vomiting occasionallly</t>
  </si>
  <si>
    <t>Vomiting occasionally</t>
  </si>
  <si>
    <t>Click on the 4th tab (Ghyst EI Test Results) at the bottom of the page</t>
  </si>
  <si>
    <t>Click on 5th tab (Symptom Survey Results) at the bottom of the page to see your most stressed body systems (the highest scores)</t>
  </si>
  <si>
    <t>5)</t>
  </si>
  <si>
    <t>Click on the 6th tab at the bottom of the page for the entire interpretive guidelines.</t>
  </si>
  <si>
    <r>
      <rPr>
        <b/>
        <u/>
        <sz val="18"/>
        <color theme="0"/>
        <rFont val="Calibri"/>
        <family val="2"/>
        <charset val="161"/>
        <scheme val="minor"/>
      </rPr>
      <t>Re-Testing Directions (After working your plans</t>
    </r>
    <r>
      <rPr>
        <b/>
        <sz val="18"/>
        <color theme="0"/>
        <rFont val="Calibri"/>
        <family val="2"/>
        <scheme val="minor"/>
      </rPr>
      <t xml:space="preserve">                               </t>
    </r>
    <r>
      <rPr>
        <b/>
        <u/>
        <sz val="18"/>
        <color theme="0"/>
        <rFont val="Calibri"/>
        <family val="2"/>
        <charset val="161"/>
        <scheme val="minor"/>
      </rPr>
      <t>for at least 6 months)</t>
    </r>
  </si>
  <si>
    <t>Click on the 7th tab (Ghyst EI Re-Test) at the bottom of the page</t>
  </si>
  <si>
    <t>Revisit the interpretive guidelines as needed to determine what your results mean.</t>
  </si>
  <si>
    <t>If you have trouble changing a response, try highlighting all of the cells in the designated row (choices 1-5) and select edit/clear contents.  After that, you should be able to select your preferred answer.</t>
  </si>
  <si>
    <t>Follow the instructions on that page</t>
  </si>
  <si>
    <t>Click on the 3rd tab (Symptom Survey Test) at the bottom of the page</t>
  </si>
  <si>
    <t>Review your graph</t>
  </si>
  <si>
    <t>Click on your main profiles under “Ghyst EI Test Profiles”.  The ones at the top (RED) are the main ones to pay attention to</t>
  </si>
  <si>
    <t>c)</t>
  </si>
  <si>
    <t>When you click on the profile, it will take you to the interpretive guidelines for that profile</t>
  </si>
  <si>
    <t>Take the test by placing an "X" on your choice. Be sure to use your gut level, first reaction to the statement</t>
  </si>
  <si>
    <t>You must answer every question and can only have one “X” per line.  Make strong choices to give better data</t>
  </si>
  <si>
    <t>Take the test by placing an “X” on your choice.  Be sure to use your gut level, first reaction to the statement</t>
  </si>
  <si>
    <t>Click on the 8th tab (Symptom Survey Re-Test) at the bottom of the page</t>
  </si>
  <si>
    <r>
      <t>Self-Regard (Statements 1-3)</t>
    </r>
    <r>
      <rPr>
        <sz val="12"/>
        <color rgb="FF000000"/>
        <rFont val="Calibri"/>
        <family val="2"/>
        <scheme val="minor"/>
      </rPr>
      <t xml:space="preserve"> is respecting oneself while understanding and accepting one’s strengths and weaknesses. Self-regard is often associated with feelings of inner strength and self-confidence.</t>
    </r>
  </si>
  <si>
    <t>SELF-PERCEPTION COMPOSITE</t>
  </si>
  <si>
    <t>SELF-EXPRESSION COMPOSITE</t>
  </si>
  <si>
    <r>
      <t>Emotional Self-Awareness (Statements 7-9)</t>
    </r>
    <r>
      <rPr>
        <sz val="12"/>
        <color rgb="FF000000"/>
        <rFont val="Calibri"/>
        <family val="2"/>
        <scheme val="minor"/>
      </rPr>
      <t xml:space="preserve"> includes recognizing and understanding one’s own emotions. This includes the ability to differentiate between subtleties in one’s own emotions while understanding the cause of these emotions and the impact they have on the thoughts and actions of oneself and others.</t>
    </r>
  </si>
  <si>
    <r>
      <t>Emotional Expression (Statements 10-12)</t>
    </r>
    <r>
      <rPr>
        <sz val="12"/>
        <color rgb="FF000000"/>
        <rFont val="Calibri"/>
        <family val="2"/>
        <scheme val="minor"/>
      </rPr>
      <t xml:space="preserve"> is openly expressing one’s feelings verbally and non-verbally.</t>
    </r>
  </si>
  <si>
    <r>
      <t>Interpersonal Relationship (Statements 19-21)</t>
    </r>
    <r>
      <rPr>
        <sz val="12"/>
        <color rgb="FF000000"/>
        <rFont val="Calibri"/>
        <family val="2"/>
        <scheme val="minor"/>
      </rPr>
      <t xml:space="preserve"> refers to the skill of developing and maintaining mutually satisfying relationships that are characterized by trust and compassion.</t>
    </r>
  </si>
  <si>
    <r>
      <t>Empathy (Statements 22-24)</t>
    </r>
    <r>
      <rPr>
        <sz val="12"/>
        <color rgb="FF000000"/>
        <rFont val="Calibri"/>
        <family val="2"/>
        <scheme val="minor"/>
      </rPr>
      <t xml:space="preserve"> is recognizing, understanding, and appreciating how other people feel. Empathy involves being able to articulate your understanding of another’s perspective and behaving in a way that respects other’s feelings. Don’t confuse empathy with sympathy. Empathy means that you understand and appreciate the other person’s feelings. Sympathy means you feel sorry for the other person.</t>
    </r>
  </si>
  <si>
    <r>
      <t>Social Responsibility (Statements 25-27)</t>
    </r>
    <r>
      <rPr>
        <sz val="12"/>
        <color rgb="FF000000"/>
        <rFont val="Calibri"/>
        <family val="2"/>
        <scheme val="minor"/>
      </rPr>
      <t xml:space="preserve"> is willingly contributing to society, to one’s social groups, and generally to the welfare of others. Social Responsibility involves acting responsibly, having social consciousness, and showing concern for the greater community.</t>
    </r>
  </si>
  <si>
    <r>
      <t>Problem Solving (Statements 28-30)</t>
    </r>
    <r>
      <rPr>
        <sz val="12"/>
        <color rgb="FF000000"/>
        <rFont val="Calibri"/>
        <family val="2"/>
        <scheme val="minor"/>
      </rPr>
      <t xml:space="preserve"> is the ability to find solutions to problems in situations where emotions are involved. Problem solving includes the ability to understand how emotions impact decision-making.</t>
    </r>
  </si>
  <si>
    <r>
      <t>Impulse Control (Statements 34-36)</t>
    </r>
    <r>
      <rPr>
        <sz val="12"/>
        <color rgb="FF000000"/>
        <rFont val="Calibri"/>
        <family val="2"/>
        <scheme val="minor"/>
      </rPr>
      <t xml:space="preserve"> is the ability to resist or delay an impulse, drive, or temptation to act and involves avoiding rash behaviors and decision making.</t>
    </r>
  </si>
  <si>
    <r>
      <t xml:space="preserve">Flexibility (Statements 37-39) </t>
    </r>
    <r>
      <rPr>
        <sz val="12"/>
        <color rgb="FF000000"/>
        <rFont val="Calibri"/>
        <family val="2"/>
        <scheme val="minor"/>
      </rPr>
      <t>is adapting emotions, thoughts, and behaviors to unfamiliar, unpredictable, and dynamic circumstances or ideas.</t>
    </r>
  </si>
  <si>
    <r>
      <t>Optimism (Statements 43-45)</t>
    </r>
    <r>
      <rPr>
        <sz val="12"/>
        <color rgb="FF000000"/>
        <rFont val="Calibri"/>
        <family val="2"/>
        <scheme val="minor"/>
      </rPr>
      <t xml:space="preserve"> is an indicator of one’s positive attitude and outlook on life. It involves remaining hopeful and resilient, despite occasional setbacks.</t>
    </r>
  </si>
  <si>
    <r>
      <t>Happiness (Statements 46-48)</t>
    </r>
    <r>
      <rPr>
        <sz val="12"/>
        <color rgb="FF000000"/>
        <rFont val="Calibri"/>
        <family val="2"/>
        <scheme val="minor"/>
      </rPr>
      <t xml:space="preserve"> is the ability to feel satisfied with one’s life, to enjoy oneself and others, and to have fun.</t>
    </r>
  </si>
  <si>
    <t>It is desirable to have a balanced profile. Avoid the trap of thinking that a high number is good and a low number is bad. Any strength taken to the extreme may become a weakness, especially if the balancing competency is low. For example: assertiveness is a great leadership skill, but if it is high and empathy is low, you may be perceived as someone who doesn’t listen, doesn’t ask for input or opinions, and doesn’t understand others. Empathy is a great emotional skill.  Too much empathy without the balance of assertiveness and you may have a tendency to put other people’s needs ahead of your own.  Look at the highs and lows of your EI profile.  Put an “h” beside your four highest scores and an “l” beside your four lowest scores.  Do you have any of the characteristics listed for the following highs and lows?</t>
  </si>
  <si>
    <r>
      <rPr>
        <b/>
        <sz val="12"/>
        <color rgb="FF000000"/>
        <rFont val="Calibri"/>
        <family val="2"/>
        <charset val="161"/>
        <scheme val="minor"/>
      </rPr>
      <t>EMOTIONAL EXPRESSION</t>
    </r>
    <r>
      <rPr>
        <sz val="12"/>
        <color rgb="FF000000"/>
        <rFont val="Calibri"/>
        <family val="2"/>
        <charset val="161"/>
        <scheme val="minor"/>
      </rPr>
      <t xml:space="preserve">
</t>
    </r>
    <r>
      <rPr>
        <b/>
        <sz val="12"/>
        <color rgb="FF000000"/>
        <rFont val="Calibri"/>
        <family val="2"/>
        <charset val="161"/>
        <scheme val="minor"/>
      </rPr>
      <t>High:</t>
    </r>
    <r>
      <rPr>
        <sz val="12"/>
        <color rgb="FF000000"/>
        <rFont val="Calibri"/>
        <family val="2"/>
        <charset val="161"/>
        <scheme val="minor"/>
      </rPr>
      <t xml:space="preserve"> Easy to win the trust of those who appreciate exuberant expressiveness, though may alienate those who are more reserved.
</t>
    </r>
    <r>
      <rPr>
        <b/>
        <sz val="12"/>
        <color rgb="FF000000"/>
        <rFont val="Calibri"/>
        <family val="2"/>
        <charset val="161"/>
        <scheme val="minor"/>
      </rPr>
      <t>Low:</t>
    </r>
    <r>
      <rPr>
        <sz val="12"/>
        <color rgb="FF000000"/>
        <rFont val="Calibri"/>
        <family val="2"/>
        <charset val="161"/>
        <scheme val="minor"/>
      </rPr>
      <t xml:space="preserve"> The opposite: more likely to fail to connect with those who are expressive but generally better received by emotionally reserved types.
</t>
    </r>
  </si>
  <si>
    <r>
      <t xml:space="preserve">INDEPENDENCE
High: </t>
    </r>
    <r>
      <rPr>
        <sz val="12"/>
        <color rgb="FF000000"/>
        <rFont val="Calibri"/>
        <family val="2"/>
        <scheme val="minor"/>
      </rPr>
      <t>Would rather work alone and be alone, not comfortable in groups or teams or social settings.</t>
    </r>
    <r>
      <rPr>
        <b/>
        <sz val="12"/>
        <color rgb="FF000000"/>
        <rFont val="Calibri"/>
        <family val="2"/>
        <scheme val="minor"/>
      </rPr>
      <t xml:space="preserve">
Low: </t>
    </r>
    <r>
      <rPr>
        <sz val="12"/>
        <color rgb="FF000000"/>
        <rFont val="Calibri"/>
        <family val="2"/>
        <scheme val="minor"/>
      </rPr>
      <t>Dependent on others for self-worth, would rather be told what to do, thrive in groups and teams.</t>
    </r>
  </si>
  <si>
    <r>
      <rPr>
        <b/>
        <sz val="12"/>
        <color rgb="FF000000"/>
        <rFont val="Calibri"/>
        <family val="2"/>
        <charset val="161"/>
        <scheme val="minor"/>
      </rPr>
      <t xml:space="preserve">PROBLEM SOLVING
High: </t>
    </r>
    <r>
      <rPr>
        <sz val="12"/>
        <color rgb="FF000000"/>
        <rFont val="Calibri"/>
        <family val="2"/>
        <charset val="161"/>
        <scheme val="minor"/>
      </rPr>
      <t>Able to arrive at workable solutions to problems quickly and understand how emotions can affect problem solving.</t>
    </r>
    <r>
      <rPr>
        <b/>
        <sz val="12"/>
        <color rgb="FF000000"/>
        <rFont val="Calibri"/>
        <family val="2"/>
        <charset val="161"/>
        <scheme val="minor"/>
      </rPr>
      <t xml:space="preserve">
Low: </t>
    </r>
    <r>
      <rPr>
        <sz val="12"/>
        <color rgb="FF000000"/>
        <rFont val="Calibri"/>
        <family val="2"/>
        <charset val="161"/>
        <scheme val="minor"/>
      </rPr>
      <t>You struggle with defining problems and arriving at solutions and are often overwhelmed emotionally by the problem-solving process.</t>
    </r>
  </si>
  <si>
    <r>
      <t xml:space="preserve">HAPPINESS:
High: </t>
    </r>
    <r>
      <rPr>
        <sz val="12"/>
        <color rgb="FF000000"/>
        <rFont val="Calibri"/>
        <family val="2"/>
        <charset val="161"/>
        <scheme val="minor"/>
      </rPr>
      <t>Shiny, happy person who always seems to be in a good mood and full of joy.</t>
    </r>
    <r>
      <rPr>
        <b/>
        <sz val="12"/>
        <color rgb="FF000000"/>
        <rFont val="Calibri"/>
        <family val="2"/>
        <scheme val="minor"/>
      </rPr>
      <t xml:space="preserve">
Low: </t>
    </r>
    <r>
      <rPr>
        <sz val="12"/>
        <color rgb="FF000000"/>
        <rFont val="Calibri"/>
        <family val="2"/>
        <charset val="161"/>
        <scheme val="minor"/>
      </rPr>
      <t>Always seem down and out, life is not fun, you find no joy.</t>
    </r>
  </si>
  <si>
    <r>
      <rPr>
        <b/>
        <sz val="12"/>
        <color rgb="FF000000"/>
        <rFont val="Calibri"/>
        <family val="2"/>
        <charset val="161"/>
        <scheme val="minor"/>
      </rPr>
      <t>Note:</t>
    </r>
    <r>
      <rPr>
        <sz val="12"/>
        <color rgb="FF000000"/>
        <rFont val="Calibri"/>
        <family val="2"/>
        <scheme val="minor"/>
      </rPr>
      <t xml:space="preserve"> If you see the previous three, we call it the </t>
    </r>
    <r>
      <rPr>
        <b/>
        <sz val="12"/>
        <color rgb="FF000000"/>
        <rFont val="Calibri"/>
        <family val="2"/>
        <charset val="161"/>
        <scheme val="minor"/>
      </rPr>
      <t>Trilogy</t>
    </r>
    <r>
      <rPr>
        <sz val="12"/>
        <color rgb="FF000000"/>
        <rFont val="Calibri"/>
        <family val="2"/>
        <charset val="161"/>
        <scheme val="minor"/>
      </rPr>
      <t>.</t>
    </r>
    <r>
      <rPr>
        <sz val="12"/>
        <color rgb="FF000000"/>
        <rFont val="Calibri"/>
        <family val="2"/>
        <scheme val="minor"/>
      </rPr>
      <t xml:space="preserve"> It means you are extremely low in energy and are not converting energy from the foods you eat or that you are eating poor quality foods. You will be exhausted and everything in your life will suffer from that low energy. Start by working on nutrition; especially Sugar Handling.</t>
    </r>
  </si>
  <si>
    <r>
      <rPr>
        <b/>
        <sz val="12"/>
        <color rgb="FF000000"/>
        <rFont val="Calibri"/>
        <family val="2"/>
        <charset val="161"/>
        <scheme val="minor"/>
      </rPr>
      <t>Foundation:</t>
    </r>
    <r>
      <rPr>
        <sz val="12"/>
        <color rgb="FF000000"/>
        <rFont val="Calibri"/>
        <family val="2"/>
        <scheme val="minor"/>
      </rPr>
      <t xml:space="preserve">  Relates to nerve and muscle function including heart function and brain chemistry. Heavily reliant on B vitamins. Stress depletes Vitamin B and adding B vitamins helps handle stress better. This is especially important to weak Adrenals or Nervous System weakness.</t>
    </r>
  </si>
  <si>
    <t>Autonomic Nervous System: The electrical circuitry of the body</t>
  </si>
  <si>
    <t>Conversion of Energy (E); food to fuel</t>
  </si>
  <si>
    <r>
      <rPr>
        <b/>
        <sz val="12"/>
        <color rgb="FF000000"/>
        <rFont val="Calibri"/>
        <family val="2"/>
        <charset val="161"/>
        <scheme val="minor"/>
      </rPr>
      <t>Sympathetic dominance (Fight or Flight):</t>
    </r>
    <r>
      <rPr>
        <sz val="12"/>
        <color rgb="FF000000"/>
        <rFont val="Calibri"/>
        <family val="2"/>
        <scheme val="minor"/>
      </rPr>
      <t xml:space="preserve"> Responds to stress. It’s the gas pedal, fight flight mode of the nervous system. If weak we see anxiety, revved up mind, loose bowels, and the many other signs of stress.</t>
    </r>
  </si>
  <si>
    <r>
      <rPr>
        <b/>
        <sz val="12"/>
        <color rgb="FF000000"/>
        <rFont val="Calibri"/>
        <family val="2"/>
        <charset val="161"/>
        <scheme val="minor"/>
      </rPr>
      <t>Adrenals:</t>
    </r>
    <r>
      <rPr>
        <sz val="12"/>
        <color rgb="FF000000"/>
        <rFont val="Calibri"/>
        <family val="2"/>
        <scheme val="minor"/>
      </rPr>
      <t xml:space="preserve"> The emergency backup system of the body that jumps in when you need a boost; the jumper cable and battery. Greatly affected by stress. The adrenals aid in sugar handling and are weakened by too much sugar. If they’re tired, they are priority. Caffeine to adrenals is like taking a whip to an exhausted horse.</t>
    </r>
  </si>
  <si>
    <r>
      <rPr>
        <b/>
        <sz val="14"/>
        <color rgb="FF000000"/>
        <rFont val="Calibri"/>
        <family val="2"/>
        <charset val="161"/>
        <scheme val="minor"/>
      </rPr>
      <t>Note:</t>
    </r>
    <r>
      <rPr>
        <sz val="14"/>
        <color rgb="FF000000"/>
        <rFont val="Calibri"/>
        <family val="2"/>
        <charset val="161"/>
        <scheme val="minor"/>
      </rPr>
      <t xml:space="preserve"> If you see a difference of 10 points on the EQi 2.0 or 2 to 3 points on the Ghyst EI evaluation, you may be perceived as abrasive, abrupt, and without tact. You likely don’t listen well, don’t ask for opinions or input from others, and tend to take charge or take over. If coupled with high self-regard, you may be seen as arrogant. At its most extreme, these ultra alphas can be seen as aggressive, abusive, or bullying.</t>
    </r>
  </si>
  <si>
    <r>
      <rPr>
        <b/>
        <sz val="14"/>
        <color rgb="FF222222"/>
        <rFont val="Calibri"/>
        <family val="2"/>
        <charset val="161"/>
        <scheme val="minor"/>
      </rPr>
      <t xml:space="preserve">Safety: </t>
    </r>
    <r>
      <rPr>
        <sz val="14"/>
        <color rgb="FF222222"/>
        <rFont val="Calibri"/>
        <family val="2"/>
        <charset val="161"/>
        <scheme val="minor"/>
      </rPr>
      <t>Alphas may intentionally or unintentionally compromise good safety practices in the name of getting things done. Lower emotional self-awareness may mean low proprioception (how their body moves in time and space) and not aware of how they are feeling (tired, stressed, angry, etc)</t>
    </r>
  </si>
  <si>
    <r>
      <rPr>
        <b/>
        <sz val="14"/>
        <color rgb="FF222222"/>
        <rFont val="Calibri"/>
        <family val="2"/>
        <charset val="161"/>
        <scheme val="minor"/>
      </rPr>
      <t xml:space="preserve">Innovation: </t>
    </r>
    <r>
      <rPr>
        <sz val="14"/>
        <color rgb="FF222222"/>
        <rFont val="Calibri"/>
        <family val="2"/>
        <charset val="161"/>
        <scheme val="minor"/>
      </rPr>
      <t>Alphas may be set in their ways (control/perfectionism).  Alphas are usually masters, so the possibilities of doing things differently rarely occur to them.</t>
    </r>
  </si>
  <si>
    <r>
      <rPr>
        <b/>
        <sz val="14"/>
        <color rgb="FF222222"/>
        <rFont val="Calibri"/>
        <family val="2"/>
        <charset val="161"/>
        <scheme val="minor"/>
      </rPr>
      <t xml:space="preserve">Diversity and Inclusion: </t>
    </r>
    <r>
      <rPr>
        <sz val="14"/>
        <color rgb="FF222222"/>
        <rFont val="Calibri"/>
        <family val="2"/>
        <charset val="161"/>
        <scheme val="minor"/>
      </rPr>
      <t>Because of lower empathy, Alphas may not be able to relate to and understand folks who are different than them.</t>
    </r>
  </si>
  <si>
    <t>PHYSICAL CORRELATIONS:  Sugar Handling, Adrenals, Parasympathetic Dominance. Many self-sacrificers eat a lot of carbs and/or sugar.  This adds to this dynamic.  When you help people, you get a dopamine rush and feel good.  Sugar and carbohydrates gives you the same feeling.  We also see problem solving issues with many self-sacrificers due to this glucose imbalance.</t>
  </si>
  <si>
    <r>
      <rPr>
        <b/>
        <sz val="14"/>
        <color rgb="FF000000"/>
        <rFont val="Calibri"/>
        <family val="2"/>
        <charset val="161"/>
        <scheme val="minor"/>
      </rPr>
      <t>Safety:</t>
    </r>
    <r>
      <rPr>
        <sz val="14"/>
        <color rgb="FF000000"/>
        <rFont val="Calibri"/>
        <family val="2"/>
        <charset val="161"/>
        <scheme val="minor"/>
      </rPr>
      <t xml:space="preserve"> Self-sacrificers care about safety of the group, but may not have good self-care, so their own health and well-being may suffer.  This may create a safety risk for them (stress, lack of sleep, etc).</t>
    </r>
  </si>
  <si>
    <r>
      <rPr>
        <b/>
        <sz val="14"/>
        <color rgb="FF000000"/>
        <rFont val="Calibri"/>
        <family val="2"/>
        <charset val="161"/>
        <scheme val="minor"/>
      </rPr>
      <t>Innovation:</t>
    </r>
    <r>
      <rPr>
        <sz val="14"/>
        <color rgb="FF000000"/>
        <rFont val="Calibri"/>
        <family val="2"/>
        <charset val="161"/>
        <scheme val="minor"/>
      </rPr>
      <t xml:space="preserve"> Self-sacrificers are rarely risk-takers, so they may not embrace innovation the same way others do.</t>
    </r>
  </si>
  <si>
    <r>
      <rPr>
        <b/>
        <sz val="14"/>
        <color rgb="FF000000"/>
        <rFont val="Calibri"/>
        <family val="2"/>
        <charset val="161"/>
        <scheme val="minor"/>
      </rPr>
      <t>Diversity and Inclusion:</t>
    </r>
    <r>
      <rPr>
        <sz val="14"/>
        <color rgb="FF000000"/>
        <rFont val="Calibri"/>
        <family val="2"/>
        <charset val="161"/>
        <scheme val="minor"/>
      </rPr>
      <t xml:space="preserve"> Self-sacrificers are quite good at being inclusive and understanding those who are different than themselves, sometimes to their own detriment.</t>
    </r>
  </si>
  <si>
    <t>Things to Work On:  Assertiveness is the key to this profile. Be clear in your communications. Set better limits and boundaries. Begin each day with YOUR list of things to accomplish and don’t be pulled off track by others. Have times when your door is closed. When these communications are clear, there is a deeper level of understanding from the people in your life and work. Reduce carbohydrates and sugar and always defer a decision.  If someone asks if you can help, tell them that you will let them know in an hour or tomorrow.  Then, you will have time to formulate a response. You can also say, “I can’t say yes to that at this time.”</t>
  </si>
  <si>
    <r>
      <t xml:space="preserve">Look at self-regard. If self-regard is </t>
    </r>
    <r>
      <rPr>
        <b/>
        <sz val="14"/>
        <color rgb="FF000000"/>
        <rFont val="Calibri"/>
        <family val="2"/>
        <charset val="161"/>
        <scheme val="minor"/>
      </rPr>
      <t>low</t>
    </r>
    <r>
      <rPr>
        <sz val="14"/>
        <color rgb="FF000000"/>
        <rFont val="Calibri"/>
        <family val="2"/>
        <charset val="161"/>
        <scheme val="minor"/>
      </rPr>
      <t xml:space="preserve">, you may be a perfectionist who beats yourself up because you don’t live up to your own standards. If self-regard is </t>
    </r>
    <r>
      <rPr>
        <b/>
        <sz val="14"/>
        <color rgb="FF000000"/>
        <rFont val="Calibri"/>
        <family val="2"/>
        <charset val="161"/>
        <scheme val="minor"/>
      </rPr>
      <t>high</t>
    </r>
    <r>
      <rPr>
        <sz val="14"/>
        <color rgb="FF000000"/>
        <rFont val="Calibri"/>
        <family val="2"/>
        <charset val="161"/>
        <scheme val="minor"/>
      </rPr>
      <t xml:space="preserve">, you may think that no one else can do it better than you. Either way, people with this profile have a hard time letting go of control and delegating. You may tend to be a workaholic, but are rarely seen as a leader. </t>
    </r>
    <r>
      <rPr>
        <b/>
        <sz val="14"/>
        <color rgb="FF000000"/>
        <rFont val="Calibri"/>
        <family val="2"/>
        <charset val="161"/>
        <scheme val="minor"/>
      </rPr>
      <t>This is one of the biggest stumbling blocks to moving past a middle management position.</t>
    </r>
  </si>
  <si>
    <r>
      <rPr>
        <b/>
        <sz val="14"/>
        <color rgb="FF000000"/>
        <rFont val="Calibri"/>
        <family val="2"/>
        <charset val="161"/>
        <scheme val="minor"/>
      </rPr>
      <t>Safety:</t>
    </r>
    <r>
      <rPr>
        <sz val="14"/>
        <color rgb="FF000000"/>
        <rFont val="Calibri"/>
        <family val="2"/>
        <charset val="161"/>
        <scheme val="minor"/>
      </rPr>
      <t xml:space="preserve"> They are usually good at setting and implementing rules, but may not be as adept at the human side of safety and how to motivate others to work safely.</t>
    </r>
  </si>
  <si>
    <r>
      <rPr>
        <b/>
        <sz val="14"/>
        <color rgb="FF000000"/>
        <rFont val="Calibri"/>
        <family val="2"/>
        <charset val="161"/>
        <scheme val="minor"/>
      </rPr>
      <t>Innovation:</t>
    </r>
    <r>
      <rPr>
        <sz val="14"/>
        <color rgb="FF000000"/>
        <rFont val="Calibri"/>
        <family val="2"/>
        <charset val="161"/>
        <scheme val="minor"/>
      </rPr>
      <t xml:space="preserve"> Because they like to exert and maintain control, they are not as adept at innovation, which requires some element of risk, especially if the risk involves others or situations that are out of their area of control.</t>
    </r>
  </si>
  <si>
    <r>
      <rPr>
        <b/>
        <sz val="14"/>
        <color rgb="FF000000"/>
        <rFont val="Calibri"/>
        <family val="2"/>
        <charset val="161"/>
        <scheme val="minor"/>
      </rPr>
      <t>Diversity and Inclusion:</t>
    </r>
    <r>
      <rPr>
        <sz val="14"/>
        <color rgb="FF000000"/>
        <rFont val="Calibri"/>
        <family val="2"/>
        <charset val="161"/>
        <scheme val="minor"/>
      </rPr>
      <t xml:space="preserve"> Since they like the status quo and they don’t like things to change drastically, diversity and inclusion may not be their best area.  Diversity and inclusion requires some thinking outside the box.</t>
    </r>
  </si>
  <si>
    <t xml:space="preserve">PHYSICAL CORRELATIONS: Biliary-Liver and Sugar Handling. Work on keeping your glucose levels even throughout your day by eating protein whenever you eat carbs and always eat breakfast. </t>
  </si>
  <si>
    <r>
      <rPr>
        <b/>
        <sz val="14"/>
        <color rgb="FF000000"/>
        <rFont val="Calibri"/>
        <family val="2"/>
        <charset val="161"/>
        <scheme val="minor"/>
      </rPr>
      <t xml:space="preserve">Communication: </t>
    </r>
    <r>
      <rPr>
        <sz val="14"/>
        <color rgb="FF000000"/>
        <rFont val="Calibri"/>
        <family val="2"/>
        <charset val="161"/>
        <scheme val="minor"/>
      </rPr>
      <t>Anger, frustration, and impatience limits your communication skills. People will avoid you and not share information because of you over-reactions.</t>
    </r>
  </si>
  <si>
    <r>
      <t xml:space="preserve">Safety: </t>
    </r>
    <r>
      <rPr>
        <sz val="14"/>
        <color rgb="FF000000"/>
        <rFont val="Calibri"/>
        <family val="2"/>
        <scheme val="minor"/>
      </rPr>
      <t>Being angry tends to shut down the thinking part of your brain, resulting in diminished problem solving and awareness.  Also, physical awareness may be diminished. Their anger and ranting (especially when someone reports a possible safety issue) may limit future reporting.</t>
    </r>
  </si>
  <si>
    <r>
      <t xml:space="preserve">Innovation: </t>
    </r>
    <r>
      <rPr>
        <sz val="14"/>
        <color rgb="FF000000"/>
        <rFont val="Calibri"/>
        <family val="2"/>
        <scheme val="minor"/>
      </rPr>
      <t>Frustration/impatience/anger usually involves focusing on all things that are “wrong”.  There is usually very little focus on the future or how to do things differently or better.</t>
    </r>
  </si>
  <si>
    <r>
      <t xml:space="preserve">Diversity and Inclusion: </t>
    </r>
    <r>
      <rPr>
        <sz val="14"/>
        <color rgb="FF000000"/>
        <rFont val="Calibri"/>
        <family val="2"/>
        <scheme val="minor"/>
      </rPr>
      <t>When someone is seen as an angry person, they will likely be seen as unapproachable.  This lack of connection with others will likely lead to a diminished focus on diversity and inclusion.</t>
    </r>
  </si>
  <si>
    <r>
      <t xml:space="preserve">Safety: </t>
    </r>
    <r>
      <rPr>
        <sz val="14"/>
        <color rgb="FF000000"/>
        <rFont val="Calibri"/>
        <family val="2"/>
        <scheme val="minor"/>
      </rPr>
      <t>When you are in burnout, many times, your body is in a low level fight or flight (adrenaline and cortisol).  When this happens, your thinking brain shuts down and you can problem solve or perceive potential safety hazards.  If you add lack of sleep, drug and alcohol use, poor nutrition, and lack of exercise, you may have an incident waiting to happen.</t>
    </r>
  </si>
  <si>
    <r>
      <t xml:space="preserve">Innovation: </t>
    </r>
    <r>
      <rPr>
        <sz val="14"/>
        <color rgb="FF000000"/>
        <rFont val="Calibri"/>
        <family val="2"/>
        <scheme val="minor"/>
      </rPr>
      <t>When all of your energy is going to fight or flight (survival), your thinking is short term and you are in a reactive mode and you don’t have the energy to try and do something differently.   This does not bode well for innovation.</t>
    </r>
  </si>
  <si>
    <r>
      <t xml:space="preserve">Diversity and Inclusion: </t>
    </r>
    <r>
      <rPr>
        <sz val="14"/>
        <color rgb="FF000000"/>
        <rFont val="Calibri"/>
        <family val="2"/>
        <scheme val="minor"/>
      </rPr>
      <t>Because of lack of energy, you will likely not be able to cultivate relationships or connect with others in a meaningful way.  This will likely diminish your diversity and inclusion efforts.</t>
    </r>
  </si>
  <si>
    <r>
      <rPr>
        <b/>
        <sz val="14"/>
        <color rgb="FF000000"/>
        <rFont val="Calibri"/>
        <family val="2"/>
        <charset val="161"/>
        <scheme val="minor"/>
      </rPr>
      <t xml:space="preserve">Time Management: </t>
    </r>
    <r>
      <rPr>
        <sz val="14"/>
        <color rgb="FF000000"/>
        <rFont val="Calibri"/>
        <family val="2"/>
        <charset val="161"/>
        <scheme val="minor"/>
      </rPr>
      <t>You get a lot of work done, but you are just reacting to things. You do not plan proactively. You will usually have low problem-solving skills as well. Workplace usually cluttered and cramped.</t>
    </r>
  </si>
  <si>
    <r>
      <rPr>
        <b/>
        <sz val="14"/>
        <color rgb="FF000000"/>
        <rFont val="Calibri"/>
        <family val="2"/>
        <charset val="161"/>
        <scheme val="minor"/>
      </rPr>
      <t xml:space="preserve">Safety: </t>
    </r>
    <r>
      <rPr>
        <sz val="14"/>
        <color rgb="FF000000"/>
        <rFont val="Calibri"/>
        <family val="2"/>
        <charset val="161"/>
        <scheme val="minor"/>
      </rPr>
      <t>Hurrying up, not preplanning, not looking ahead and being reactive is a safety nightmare!</t>
    </r>
  </si>
  <si>
    <r>
      <rPr>
        <b/>
        <sz val="14"/>
        <color rgb="FF000000"/>
        <rFont val="Calibri"/>
        <family val="2"/>
        <charset val="161"/>
        <scheme val="minor"/>
      </rPr>
      <t xml:space="preserve">Innovation: </t>
    </r>
    <r>
      <rPr>
        <sz val="14"/>
        <color rgb="FF000000"/>
        <rFont val="Calibri"/>
        <family val="2"/>
        <charset val="161"/>
        <scheme val="minor"/>
      </rPr>
      <t>Innovation requires forward thinking, which this profile does not do well.</t>
    </r>
  </si>
  <si>
    <r>
      <rPr>
        <b/>
        <sz val="14"/>
        <color rgb="FF000000"/>
        <rFont val="Calibri"/>
        <family val="2"/>
        <charset val="161"/>
        <scheme val="minor"/>
      </rPr>
      <t xml:space="preserve">Diversity and Inclusion: </t>
    </r>
    <r>
      <rPr>
        <sz val="14"/>
        <color rgb="FF000000"/>
        <rFont val="Calibri"/>
        <family val="2"/>
        <charset val="161"/>
        <scheme val="minor"/>
      </rPr>
      <t>With a lack of forward thinking, diversity and inclusion will likely take a back seat.</t>
    </r>
  </si>
  <si>
    <r>
      <rPr>
        <b/>
        <sz val="14"/>
        <color rgb="FF000000"/>
        <rFont val="Calibri"/>
        <family val="2"/>
        <charset val="161"/>
        <scheme val="minor"/>
      </rPr>
      <t>Safety:</t>
    </r>
    <r>
      <rPr>
        <sz val="14"/>
        <color rgb="FF000000"/>
        <rFont val="Calibri"/>
        <family val="2"/>
        <charset val="161"/>
        <scheme val="minor"/>
      </rPr>
      <t xml:space="preserve"> Overly optimistic people, when taken to the extreme, will think that everything will be okay and there will be no safety issues.  These people will need a reality checker.</t>
    </r>
  </si>
  <si>
    <r>
      <rPr>
        <b/>
        <sz val="14"/>
        <color rgb="FF000000"/>
        <rFont val="Calibri"/>
        <family val="2"/>
        <charset val="161"/>
        <scheme val="minor"/>
      </rPr>
      <t>Innovation:</t>
    </r>
    <r>
      <rPr>
        <sz val="14"/>
        <color rgb="FF000000"/>
        <rFont val="Calibri"/>
        <family val="2"/>
        <charset val="161"/>
        <scheme val="minor"/>
      </rPr>
      <t xml:space="preserve"> Overly optimistic people are generally quite good with innovation as they are positive that they can work out the issues and make something work. The down side is they may not know when to give in or give up.</t>
    </r>
  </si>
  <si>
    <r>
      <rPr>
        <b/>
        <sz val="14"/>
        <color rgb="FF000000"/>
        <rFont val="Calibri"/>
        <family val="2"/>
        <charset val="161"/>
        <scheme val="minor"/>
      </rPr>
      <t>Diversity and Inclusion:</t>
    </r>
    <r>
      <rPr>
        <sz val="14"/>
        <color rgb="FF000000"/>
        <rFont val="Calibri"/>
        <family val="2"/>
        <charset val="161"/>
        <scheme val="minor"/>
      </rPr>
      <t xml:space="preserve"> Optimistic people are positive about the future and will likely be able to engage with any diversity and inclusion efforts. </t>
    </r>
  </si>
  <si>
    <t>Things to Work On:  Would benefit from reality checks with someone you trust. Try to temper your optimism with reality checks and working on your reality testing.</t>
  </si>
  <si>
    <r>
      <rPr>
        <b/>
        <sz val="14"/>
        <color rgb="FF000000"/>
        <rFont val="Calibri"/>
        <family val="2"/>
        <charset val="161"/>
        <scheme val="minor"/>
      </rPr>
      <t xml:space="preserve">Overly Pessimistic Strengths: </t>
    </r>
    <r>
      <rPr>
        <sz val="14"/>
        <color rgb="FF000000"/>
        <rFont val="Calibri"/>
        <family val="2"/>
        <charset val="161"/>
        <scheme val="minor"/>
      </rPr>
      <t xml:space="preserve"> They bring a reality check to their social and work groups.</t>
    </r>
  </si>
  <si>
    <r>
      <rPr>
        <b/>
        <sz val="14"/>
        <color rgb="FF000000"/>
        <rFont val="Calibri"/>
        <family val="2"/>
        <charset val="161"/>
        <scheme val="minor"/>
      </rPr>
      <t xml:space="preserve">Team Interaction: </t>
    </r>
    <r>
      <rPr>
        <sz val="14"/>
        <color rgb="FF000000"/>
        <rFont val="Calibri"/>
        <family val="2"/>
        <charset val="161"/>
        <scheme val="minor"/>
      </rPr>
      <t>Bring the team down. Be the curmudgeon who always looks at the negative side.</t>
    </r>
  </si>
  <si>
    <r>
      <rPr>
        <b/>
        <sz val="14"/>
        <color rgb="FF000000"/>
        <rFont val="Calibri"/>
        <family val="2"/>
        <charset val="161"/>
        <scheme val="minor"/>
      </rPr>
      <t xml:space="preserve">Safety: </t>
    </r>
    <r>
      <rPr>
        <sz val="14"/>
        <color rgb="FF000000"/>
        <rFont val="Calibri"/>
        <family val="2"/>
        <charset val="161"/>
        <scheme val="minor"/>
      </rPr>
      <t>Pessimists can be good for safety programs.  They are going to try and envision every single solitary thing that could possible go wrong.</t>
    </r>
  </si>
  <si>
    <r>
      <rPr>
        <b/>
        <sz val="14"/>
        <color rgb="FF000000"/>
        <rFont val="Calibri"/>
        <family val="2"/>
        <charset val="161"/>
        <scheme val="minor"/>
      </rPr>
      <t xml:space="preserve">Innovation: </t>
    </r>
    <r>
      <rPr>
        <sz val="14"/>
        <color rgb="FF000000"/>
        <rFont val="Calibri"/>
        <family val="2"/>
        <charset val="161"/>
        <scheme val="minor"/>
      </rPr>
      <t>Not a pessimists’ strength.  They tend to have a yes, but mentality and will find every possible thing that could go wrong with any innovation initiative.  It could stall the process.</t>
    </r>
  </si>
  <si>
    <r>
      <rPr>
        <b/>
        <sz val="14"/>
        <color rgb="FF000000"/>
        <rFont val="Calibri"/>
        <family val="2"/>
        <charset val="161"/>
        <scheme val="minor"/>
      </rPr>
      <t xml:space="preserve">Diversity and Inclusion: </t>
    </r>
    <r>
      <rPr>
        <sz val="14"/>
        <color rgb="FF000000"/>
        <rFont val="Calibri"/>
        <family val="2"/>
        <charset val="161"/>
        <scheme val="minor"/>
      </rPr>
      <t>Pessimists may be seen as negative and unapproachable, which may limit diversity and inclusion, especially if it is a new initiative. They may be able to contribute to a plan for D&amp;I and let you know all of the things that won’t work before you roll it out.</t>
    </r>
  </si>
  <si>
    <t>Things to Work On: Increase optimism and create more balance. Would benefit from reality checks with someone you trust.</t>
  </si>
  <si>
    <r>
      <rPr>
        <b/>
        <sz val="14"/>
        <color rgb="FF000000"/>
        <rFont val="Calibri"/>
        <family val="2"/>
        <charset val="161"/>
        <scheme val="minor"/>
      </rPr>
      <t>Communication:</t>
    </r>
    <r>
      <rPr>
        <sz val="14"/>
        <color rgb="FF000000"/>
        <rFont val="Calibri"/>
        <family val="2"/>
        <charset val="161"/>
        <scheme val="minor"/>
      </rPr>
      <t xml:space="preserve"> Your lower independence may hinder good communication if you hold back saying what is on your mind. But generally, these folks are good communicators.</t>
    </r>
  </si>
  <si>
    <r>
      <rPr>
        <b/>
        <sz val="14"/>
        <color rgb="FF000000"/>
        <rFont val="Calibri"/>
        <family val="2"/>
        <charset val="161"/>
        <scheme val="minor"/>
      </rPr>
      <t xml:space="preserve">Safety: </t>
    </r>
    <r>
      <rPr>
        <sz val="14"/>
        <color rgb="FF000000"/>
        <rFont val="Calibri"/>
        <family val="2"/>
        <charset val="161"/>
        <scheme val="minor"/>
      </rPr>
      <t>Team players are safety players. They care for the group and will look out for others.</t>
    </r>
  </si>
  <si>
    <r>
      <rPr>
        <b/>
        <sz val="14"/>
        <color rgb="FF000000"/>
        <rFont val="Calibri"/>
        <family val="2"/>
        <charset val="161"/>
        <scheme val="minor"/>
      </rPr>
      <t xml:space="preserve">Innovation: </t>
    </r>
    <r>
      <rPr>
        <sz val="14"/>
        <color rgb="FF000000"/>
        <rFont val="Calibri"/>
        <family val="2"/>
        <charset val="161"/>
        <scheme val="minor"/>
      </rPr>
      <t>You want some team players on your innovation initiatives. They will move the ball forward in a collaborative way.</t>
    </r>
  </si>
  <si>
    <r>
      <rPr>
        <b/>
        <sz val="14"/>
        <color rgb="FF000000"/>
        <rFont val="Calibri"/>
        <family val="2"/>
        <charset val="161"/>
        <scheme val="minor"/>
      </rPr>
      <t xml:space="preserve">Diversity and Inclusion: </t>
    </r>
    <r>
      <rPr>
        <sz val="14"/>
        <color rgb="FF000000"/>
        <rFont val="Calibri"/>
        <family val="2"/>
        <charset val="161"/>
        <scheme val="minor"/>
      </rPr>
      <t>Team players generally embrace D&amp;I and will be an asset to any program.</t>
    </r>
  </si>
  <si>
    <r>
      <rPr>
        <b/>
        <sz val="14"/>
        <color rgb="FF000000"/>
        <rFont val="Calibri"/>
        <family val="2"/>
        <charset val="161"/>
        <scheme val="minor"/>
      </rPr>
      <t xml:space="preserve">Safety: </t>
    </r>
    <r>
      <rPr>
        <sz val="14"/>
        <color rgb="FF000000"/>
        <rFont val="Calibri"/>
        <family val="2"/>
        <charset val="161"/>
        <scheme val="minor"/>
      </rPr>
      <t>Lone wolves may not be a big contributor to safety programs as they do not connect with others.</t>
    </r>
  </si>
  <si>
    <r>
      <rPr>
        <b/>
        <sz val="14"/>
        <color rgb="FF000000"/>
        <rFont val="Calibri"/>
        <family val="2"/>
        <charset val="161"/>
        <scheme val="minor"/>
      </rPr>
      <t xml:space="preserve">Innovation: </t>
    </r>
    <r>
      <rPr>
        <sz val="14"/>
        <color rgb="FF000000"/>
        <rFont val="Calibri"/>
        <family val="2"/>
        <charset val="161"/>
        <scheme val="minor"/>
      </rPr>
      <t>As long as Lone Wolves can work alone, they are fine, but if innovation requires collaboration, they will likely be less adept.</t>
    </r>
  </si>
  <si>
    <r>
      <rPr>
        <b/>
        <sz val="14"/>
        <color rgb="FF000000"/>
        <rFont val="Calibri"/>
        <family val="2"/>
        <charset val="161"/>
        <scheme val="minor"/>
      </rPr>
      <t xml:space="preserve">Diversity and Inclusion: </t>
    </r>
    <r>
      <rPr>
        <sz val="14"/>
        <color rgb="FF000000"/>
        <rFont val="Calibri"/>
        <family val="2"/>
        <charset val="161"/>
        <scheme val="minor"/>
      </rPr>
      <t>They are seen as wanting to be left alone, so their D&amp;I efforts may be limited.</t>
    </r>
  </si>
  <si>
    <r>
      <rPr>
        <b/>
        <sz val="14"/>
        <color rgb="FF000000"/>
        <rFont val="Calibri"/>
        <family val="2"/>
        <charset val="161"/>
        <scheme val="minor"/>
      </rPr>
      <t xml:space="preserve">Relationships: </t>
    </r>
    <r>
      <rPr>
        <sz val="14"/>
        <color rgb="FF000000"/>
        <rFont val="Calibri"/>
        <family val="2"/>
        <charset val="161"/>
        <scheme val="minor"/>
      </rPr>
      <t>You may come across as scattered and unfocused. This may negatively affect relationships.</t>
    </r>
  </si>
  <si>
    <r>
      <rPr>
        <b/>
        <sz val="14"/>
        <color rgb="FF000000"/>
        <rFont val="Calibri"/>
        <family val="2"/>
        <charset val="161"/>
        <scheme val="minor"/>
      </rPr>
      <t>Stress Management:</t>
    </r>
    <r>
      <rPr>
        <sz val="14"/>
        <color rgb="FF000000"/>
        <rFont val="Calibri"/>
        <family val="2"/>
        <charset val="161"/>
        <scheme val="minor"/>
      </rPr>
      <t xml:space="preserve"> Stress levels can be high. You rarely slow down and build in recovery.</t>
    </r>
  </si>
  <si>
    <r>
      <rPr>
        <b/>
        <sz val="14"/>
        <color rgb="FF000000"/>
        <rFont val="Calibri"/>
        <family val="2"/>
        <charset val="161"/>
        <scheme val="minor"/>
      </rPr>
      <t>Safety:</t>
    </r>
    <r>
      <rPr>
        <sz val="14"/>
        <color rgb="FF000000"/>
        <rFont val="Calibri"/>
        <family val="2"/>
        <charset val="161"/>
        <scheme val="minor"/>
      </rPr>
      <t xml:space="preserve"> Unable to focus, safety may not be CSO folks’ best thing. </t>
    </r>
  </si>
  <si>
    <r>
      <rPr>
        <b/>
        <sz val="14"/>
        <color rgb="FF000000"/>
        <rFont val="Calibri"/>
        <family val="2"/>
        <charset val="161"/>
        <scheme val="minor"/>
      </rPr>
      <t>Innovation:</t>
    </r>
    <r>
      <rPr>
        <sz val="14"/>
        <color rgb="FF000000"/>
        <rFont val="Calibri"/>
        <family val="2"/>
        <charset val="161"/>
        <scheme val="minor"/>
      </rPr>
      <t xml:space="preserve"> Generally good at initial ideas for innovation, CSO folks may need some help in bringing the innovation to fruition.</t>
    </r>
  </si>
  <si>
    <r>
      <rPr>
        <b/>
        <sz val="14"/>
        <color rgb="FF000000"/>
        <rFont val="Calibri"/>
        <family val="2"/>
        <charset val="161"/>
        <scheme val="minor"/>
      </rPr>
      <t>Diversity and Inclusion:</t>
    </r>
    <r>
      <rPr>
        <sz val="14"/>
        <color rgb="FF000000"/>
        <rFont val="Calibri"/>
        <family val="2"/>
        <charset val="161"/>
        <scheme val="minor"/>
      </rPr>
      <t xml:space="preserve"> As long as there are no other initiatives, CSO folks may be okay with D&amp;I, but it may not be sustainable over time.</t>
    </r>
  </si>
  <si>
    <r>
      <rPr>
        <b/>
        <sz val="14"/>
        <color rgb="FF000000"/>
        <rFont val="Calibri"/>
        <family val="2"/>
        <charset val="161"/>
        <scheme val="minor"/>
      </rPr>
      <t>NOTE:</t>
    </r>
    <r>
      <rPr>
        <sz val="14"/>
        <color rgb="FF000000"/>
        <rFont val="Calibri"/>
        <family val="2"/>
        <charset val="161"/>
        <scheme val="minor"/>
      </rPr>
      <t xml:space="preserve"> If you believe you are having mental health issues such as anxiety, depression and/or suicidal thoughts, please reach out to the suicide prevention hotline at 1-800-273-8255 or visit: preventconstructionsuicide.com
for information, risk assessments, and support material.</t>
    </r>
  </si>
  <si>
    <t>Overeating sweets upsets</t>
  </si>
  <si>
    <t>Click on the 4th and 9th tabs to see the changes in your emotional profile.</t>
  </si>
  <si>
    <t>Click on the 10th tab (Symptom Survey Results Change) to see the changes in your physical profile.</t>
  </si>
  <si>
    <t>For no symptoms, leave blank</t>
  </si>
  <si>
    <r>
      <t xml:space="preserve">PHYSICAL CORRELATIONS:  1.  Sympathetic Dominance (Fight or Flight/Wired)  2. </t>
    </r>
    <r>
      <rPr>
        <b/>
        <u/>
        <sz val="14"/>
        <color rgb="FF000000"/>
        <rFont val="Calibri"/>
        <family val="2"/>
        <charset val="161"/>
        <scheme val="minor"/>
      </rPr>
      <t>Parasympathetic Dominance (Tired)</t>
    </r>
    <r>
      <rPr>
        <b/>
        <sz val="14"/>
        <color rgb="FF000000"/>
        <rFont val="Calibri"/>
        <family val="2"/>
        <charset val="161"/>
        <scheme val="minor"/>
      </rPr>
      <t xml:space="preserve">  3. </t>
    </r>
    <r>
      <rPr>
        <b/>
        <u/>
        <sz val="14"/>
        <color rgb="FF000000"/>
        <rFont val="Calibri"/>
        <family val="2"/>
        <charset val="161"/>
        <scheme val="minor"/>
      </rPr>
      <t>The Trilogy of (Digestive, Biliary-Liver, and Sugar Handling)</t>
    </r>
    <r>
      <rPr>
        <b/>
        <sz val="14"/>
        <color rgb="FF000000"/>
        <rFont val="Calibri"/>
        <family val="2"/>
        <charset val="161"/>
        <scheme val="minor"/>
      </rPr>
      <t xml:space="preserve"> 4. Adrenals</t>
    </r>
  </si>
  <si>
    <t xml:space="preserve">These tests are not meant to diagnose or treat any mental or physical disease. These test should be taken with personal development in mind. If you have any questions, problems or issues with the results, it is highly recommended that you contact Brent Darnell to take the full versions of these tests.  The EQi 2.0 emotional intelligence test is a validated psychometric instrument and contains much more information. If you are having mental or physical health issues, we recommend that you contact your mental healthcare provider or physician. If you are having thought of suicide, please contact the Suicide Prevention Lifeline at 1-800-273-8255.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</si>
</sst>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72"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24"/>
      <color theme="0"/>
      <name val="Calibri"/>
      <family val="2"/>
      <scheme val="minor"/>
    </font>
    <font>
      <b/>
      <u/>
      <sz val="11"/>
      <color theme="1"/>
      <name val="Calibri"/>
      <family val="2"/>
      <scheme val="minor"/>
    </font>
    <font>
      <sz val="14"/>
      <color theme="1"/>
      <name val="Calibri"/>
      <family val="2"/>
      <scheme val="minor"/>
    </font>
    <font>
      <sz val="20"/>
      <color theme="1"/>
      <name val="Calibri"/>
      <family val="2"/>
      <scheme val="minor"/>
    </font>
    <font>
      <b/>
      <i/>
      <sz val="11"/>
      <color theme="1"/>
      <name val="Calibri"/>
      <family val="2"/>
      <scheme val="minor"/>
    </font>
    <font>
      <sz val="12"/>
      <color rgb="FF222222"/>
      <name val="Calibri"/>
      <family val="2"/>
      <scheme val="minor"/>
    </font>
    <font>
      <b/>
      <u/>
      <sz val="18"/>
      <color theme="0"/>
      <name val="Calibri"/>
      <family val="2"/>
      <scheme val="minor"/>
    </font>
    <font>
      <sz val="20"/>
      <color theme="5" tint="-0.249977111117893"/>
      <name val="Calibri"/>
      <family val="2"/>
      <scheme val="minor"/>
    </font>
    <font>
      <sz val="8"/>
      <name val="Calibri"/>
      <family val="2"/>
      <scheme val="minor"/>
    </font>
    <font>
      <u/>
      <sz val="11"/>
      <color theme="11"/>
      <name val="Calibri"/>
      <family val="2"/>
      <scheme val="minor"/>
    </font>
    <font>
      <b/>
      <sz val="12"/>
      <color rgb="FF000000"/>
      <name val="Calibri"/>
      <family val="2"/>
      <scheme val="minor"/>
    </font>
    <font>
      <b/>
      <sz val="12"/>
      <color theme="1"/>
      <name val="Times New Roman"/>
      <family val="1"/>
    </font>
    <font>
      <u/>
      <sz val="11"/>
      <color theme="1"/>
      <name val="Calibri"/>
      <family val="2"/>
      <scheme val="minor"/>
    </font>
    <font>
      <b/>
      <sz val="11"/>
      <color theme="1"/>
      <name val="Verdana"/>
      <family val="2"/>
    </font>
    <font>
      <sz val="12"/>
      <color theme="1"/>
      <name val="Times New Roman"/>
      <family val="1"/>
    </font>
    <font>
      <i/>
      <sz val="12"/>
      <color theme="1"/>
      <name val="Times New Roman"/>
      <family val="1"/>
    </font>
    <font>
      <b/>
      <sz val="14"/>
      <color theme="1"/>
      <name val="Times New Roman"/>
      <family val="1"/>
    </font>
    <font>
      <b/>
      <u/>
      <sz val="16"/>
      <color theme="1"/>
      <name val="Times New Roman"/>
      <family val="1"/>
    </font>
    <font>
      <b/>
      <sz val="20"/>
      <color theme="1"/>
      <name val="Calibri (Body)"/>
    </font>
    <font>
      <b/>
      <u/>
      <sz val="18"/>
      <color rgb="FF000000"/>
      <name val="Calibri"/>
      <family val="2"/>
      <scheme val="minor"/>
    </font>
    <font>
      <sz val="11"/>
      <color rgb="FF000000"/>
      <name val="Calibri"/>
      <family val="2"/>
      <scheme val="minor"/>
    </font>
    <font>
      <sz val="12"/>
      <color rgb="FF000000"/>
      <name val="Calibri"/>
      <family val="2"/>
      <scheme val="minor"/>
    </font>
    <font>
      <b/>
      <u/>
      <sz val="12"/>
      <color rgb="FF000000"/>
      <name val="Calibri"/>
      <family val="2"/>
      <scheme val="minor"/>
    </font>
    <font>
      <b/>
      <sz val="11"/>
      <color rgb="FF000000"/>
      <name val="Calibri"/>
      <family val="2"/>
      <scheme val="minor"/>
    </font>
    <font>
      <sz val="12"/>
      <color rgb="FF000000"/>
      <name val="Calibri"/>
      <family val="2"/>
      <charset val="161"/>
      <scheme val="minor"/>
    </font>
    <font>
      <b/>
      <sz val="12"/>
      <color rgb="FF000000"/>
      <name val="Calibri"/>
      <family val="2"/>
      <charset val="161"/>
      <scheme val="minor"/>
    </font>
    <font>
      <sz val="12"/>
      <color theme="1"/>
      <name val="Calibri"/>
      <family val="2"/>
      <charset val="161"/>
      <scheme val="minor"/>
    </font>
    <font>
      <b/>
      <i/>
      <sz val="12"/>
      <color rgb="FF000000"/>
      <name val="Calibri"/>
      <family val="2"/>
      <charset val="161"/>
      <scheme val="minor"/>
    </font>
    <font>
      <b/>
      <u/>
      <sz val="12"/>
      <color rgb="FF000000"/>
      <name val="Calibri"/>
      <family val="2"/>
      <charset val="161"/>
      <scheme val="minor"/>
    </font>
    <font>
      <b/>
      <i/>
      <sz val="12"/>
      <color rgb="FF000000"/>
      <name val="Calibri"/>
      <family val="2"/>
      <scheme val="minor"/>
    </font>
    <font>
      <b/>
      <i/>
      <u/>
      <sz val="12"/>
      <color rgb="FF000000"/>
      <name val="Calibri"/>
      <family val="2"/>
      <scheme val="minor"/>
    </font>
    <font>
      <sz val="11"/>
      <color rgb="FF000000"/>
      <name val="Calibri"/>
      <family val="2"/>
      <charset val="161"/>
      <scheme val="minor"/>
    </font>
    <font>
      <b/>
      <sz val="11"/>
      <color rgb="FF000000"/>
      <name val="Calibri"/>
      <family val="2"/>
      <charset val="161"/>
      <scheme val="minor"/>
    </font>
    <font>
      <sz val="14"/>
      <color rgb="FF000000"/>
      <name val="Calibri"/>
      <family val="2"/>
      <scheme val="minor"/>
    </font>
    <font>
      <b/>
      <sz val="18"/>
      <color rgb="FF000000"/>
      <name val="Calibri"/>
      <family val="2"/>
      <scheme val="minor"/>
    </font>
    <font>
      <sz val="14"/>
      <color rgb="FF000000"/>
      <name val="Calibri"/>
      <family val="2"/>
      <charset val="161"/>
      <scheme val="minor"/>
    </font>
    <font>
      <b/>
      <sz val="14"/>
      <color rgb="FF000000"/>
      <name val="Calibri"/>
      <family val="2"/>
      <charset val="161"/>
      <scheme val="minor"/>
    </font>
    <font>
      <b/>
      <sz val="14"/>
      <color rgb="FF000000"/>
      <name val="Calibri"/>
      <family val="2"/>
      <scheme val="minor"/>
    </font>
    <font>
      <b/>
      <i/>
      <sz val="14"/>
      <color rgb="FF000000"/>
      <name val="Calibri"/>
      <family val="2"/>
      <charset val="161"/>
      <scheme val="minor"/>
    </font>
    <font>
      <sz val="14"/>
      <color theme="1"/>
      <name val="Calibri"/>
      <family val="2"/>
      <charset val="161"/>
      <scheme val="minor"/>
    </font>
    <font>
      <b/>
      <sz val="14"/>
      <color theme="1"/>
      <name val="Calibri"/>
      <family val="2"/>
      <charset val="161"/>
      <scheme val="minor"/>
    </font>
    <font>
      <sz val="14"/>
      <color rgb="FF222222"/>
      <name val="Calibri"/>
      <family val="2"/>
      <charset val="161"/>
      <scheme val="minor"/>
    </font>
    <font>
      <b/>
      <sz val="14"/>
      <color rgb="FF222222"/>
      <name val="Calibri"/>
      <family val="2"/>
      <charset val="161"/>
      <scheme val="minor"/>
    </font>
    <font>
      <b/>
      <i/>
      <sz val="11"/>
      <color rgb="FF000000"/>
      <name val="Calibri"/>
      <family val="2"/>
      <scheme val="minor"/>
    </font>
    <font>
      <u/>
      <sz val="11"/>
      <color theme="10"/>
      <name val="Calibri"/>
      <family val="2"/>
      <scheme val="minor"/>
    </font>
    <font>
      <u/>
      <sz val="11"/>
      <color rgb="FF0000FF"/>
      <name val="Calibri"/>
      <family val="2"/>
      <scheme val="minor"/>
    </font>
    <font>
      <sz val="11"/>
      <color rgb="FF1F497D"/>
      <name val="Calibri"/>
      <family val="2"/>
      <scheme val="minor"/>
    </font>
    <font>
      <sz val="11"/>
      <color theme="1"/>
      <name val="Calibri"/>
      <family val="2"/>
      <scheme val="minor"/>
    </font>
    <font>
      <sz val="11"/>
      <color rgb="FFFF0000"/>
      <name val="Calibri"/>
      <family val="2"/>
      <scheme val="minor"/>
    </font>
    <font>
      <b/>
      <u/>
      <sz val="14"/>
      <color rgb="FF000000"/>
      <name val="Calibri"/>
      <family val="2"/>
      <charset val="161"/>
      <scheme val="minor"/>
    </font>
    <font>
      <b/>
      <u/>
      <sz val="14"/>
      <color theme="1"/>
      <name val="Calibri"/>
      <family val="2"/>
      <charset val="161"/>
      <scheme val="minor"/>
    </font>
    <font>
      <b/>
      <sz val="18"/>
      <color rgb="FF000000"/>
      <name val="Calibri"/>
      <family val="2"/>
      <charset val="161"/>
      <scheme val="minor"/>
    </font>
    <font>
      <b/>
      <u/>
      <sz val="18"/>
      <color rgb="FF000000"/>
      <name val="Calibri"/>
      <family val="2"/>
      <charset val="161"/>
      <scheme val="minor"/>
    </font>
    <font>
      <b/>
      <i/>
      <u/>
      <sz val="11"/>
      <color theme="1"/>
      <name val="Calibri"/>
      <family val="2"/>
      <charset val="161"/>
      <scheme val="minor"/>
    </font>
    <font>
      <b/>
      <i/>
      <sz val="11"/>
      <color theme="1"/>
      <name val="Calibri"/>
      <family val="2"/>
      <charset val="161"/>
      <scheme val="minor"/>
    </font>
    <font>
      <b/>
      <sz val="12"/>
      <color rgb="FF222222"/>
      <name val="Arial"/>
      <family val="2"/>
      <charset val="161"/>
    </font>
    <font>
      <b/>
      <u/>
      <sz val="12"/>
      <color rgb="FF222222"/>
      <name val="Arial"/>
      <family val="2"/>
      <charset val="161"/>
    </font>
    <font>
      <sz val="11"/>
      <color theme="1"/>
      <name val="Calibri"/>
      <family val="2"/>
      <charset val="161"/>
      <scheme val="minor"/>
    </font>
    <font>
      <b/>
      <sz val="18"/>
      <color theme="0"/>
      <name val="Calibri"/>
      <family val="2"/>
      <scheme val="minor"/>
    </font>
    <font>
      <b/>
      <u/>
      <sz val="18"/>
      <color theme="0"/>
      <name val="Calibri"/>
      <family val="2"/>
      <charset val="161"/>
      <scheme val="minor"/>
    </font>
    <font>
      <b/>
      <sz val="18"/>
      <color theme="0"/>
      <name val="Calibri"/>
      <family val="2"/>
      <charset val="161"/>
      <scheme val="minor"/>
    </font>
    <font>
      <b/>
      <sz val="11"/>
      <color theme="1"/>
      <name val="Calibri"/>
      <family val="2"/>
      <charset val="161"/>
      <scheme val="minor"/>
    </font>
  </fonts>
  <fills count="16">
    <fill>
      <patternFill patternType="none"/>
    </fill>
    <fill>
      <patternFill patternType="gray125"/>
    </fill>
    <fill>
      <patternFill patternType="solid">
        <fgColor theme="4" tint="-0.49998474074526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theme="0" tint="-0.34998626667073579"/>
        <bgColor theme="0" tint="-0.34998626667073579"/>
      </patternFill>
    </fill>
    <fill>
      <patternFill patternType="solid">
        <fgColor theme="5" tint="0.39997558519241921"/>
        <bgColor theme="0" tint="-0.34998626667073579"/>
      </patternFill>
    </fill>
    <fill>
      <patternFill patternType="solid">
        <fgColor theme="9" tint="0.39997558519241921"/>
        <bgColor indexed="64"/>
      </patternFill>
    </fill>
    <fill>
      <patternFill patternType="solid">
        <fgColor theme="4" tint="0.79998168889431442"/>
        <bgColor indexed="65"/>
      </patternFill>
    </fill>
    <fill>
      <patternFill patternType="solid">
        <fgColor theme="4"/>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9" tint="0.79998168889431442"/>
        <bgColor indexed="65"/>
      </patternFill>
    </fill>
  </fills>
  <borders count="3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1">
    <xf numFmtId="0" fontId="0"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4" fillId="0" borderId="0" applyNumberFormat="0" applyFill="0" applyBorder="0" applyAlignment="0" applyProtection="0"/>
    <xf numFmtId="0" fontId="57"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7" fillId="12" borderId="0" applyNumberFormat="0" applyBorder="0" applyAlignment="0" applyProtection="0"/>
    <xf numFmtId="0" fontId="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cellStyleXfs>
  <cellXfs count="280">
    <xf numFmtId="0" fontId="0" fillId="0" borderId="0" xfId="0"/>
    <xf numFmtId="0" fontId="5" fillId="0" borderId="0" xfId="0" applyFont="1"/>
    <xf numFmtId="0" fontId="0" fillId="0" borderId="0" xfId="0" applyAlignment="1">
      <alignment horizontal="center"/>
    </xf>
    <xf numFmtId="0" fontId="0" fillId="0" borderId="0" xfId="0" applyFont="1"/>
    <xf numFmtId="0" fontId="0" fillId="0" borderId="0" xfId="0" applyAlignment="1">
      <alignment textRotation="90"/>
    </xf>
    <xf numFmtId="0" fontId="0" fillId="0" borderId="7" xfId="0" applyNumberFormat="1" applyFont="1" applyBorder="1" applyAlignment="1">
      <alignment vertical="center" wrapText="1"/>
    </xf>
    <xf numFmtId="0" fontId="0" fillId="0" borderId="10" xfId="0" applyNumberFormat="1" applyFont="1" applyBorder="1" applyAlignment="1">
      <alignment vertical="center" wrapText="1"/>
    </xf>
    <xf numFmtId="0" fontId="0" fillId="0" borderId="7" xfId="0" applyFont="1" applyBorder="1" applyAlignment="1">
      <alignment horizontal="center" vertical="center"/>
    </xf>
    <xf numFmtId="0" fontId="0" fillId="0" borderId="10" xfId="0" applyFont="1" applyBorder="1" applyAlignment="1">
      <alignment horizontal="center" vertical="center"/>
    </xf>
    <xf numFmtId="0" fontId="0" fillId="0" borderId="15" xfId="0" applyFont="1" applyBorder="1" applyAlignment="1">
      <alignment horizontal="center" vertical="center"/>
    </xf>
    <xf numFmtId="0" fontId="0" fillId="0" borderId="15" xfId="0" applyNumberFormat="1" applyFont="1" applyBorder="1" applyAlignment="1">
      <alignment vertical="center" wrapText="1"/>
    </xf>
    <xf numFmtId="0" fontId="9" fillId="0" borderId="20" xfId="0" applyFont="1" applyBorder="1" applyAlignment="1">
      <alignment horizontal="center"/>
    </xf>
    <xf numFmtId="0" fontId="9" fillId="0" borderId="21" xfId="0" applyFont="1" applyBorder="1" applyAlignment="1">
      <alignment horizontal="center"/>
    </xf>
    <xf numFmtId="0" fontId="0" fillId="0" borderId="15" xfId="0" applyNumberFormat="1" applyBorder="1" applyAlignment="1">
      <alignment vertical="center" wrapText="1"/>
    </xf>
    <xf numFmtId="0" fontId="0" fillId="0" borderId="10" xfId="0" applyNumberFormat="1" applyBorder="1" applyAlignment="1">
      <alignment vertical="center" wrapText="1"/>
    </xf>
    <xf numFmtId="0" fontId="8" fillId="0" borderId="19" xfId="0" applyFont="1" applyBorder="1" applyAlignment="1">
      <alignment horizontal="center"/>
    </xf>
    <xf numFmtId="0" fontId="12" fillId="0" borderId="20" xfId="0" applyFont="1" applyBorder="1" applyAlignment="1">
      <alignment horizontal="center"/>
    </xf>
    <xf numFmtId="10" fontId="0" fillId="0" borderId="0" xfId="0" applyNumberFormat="1" applyAlignment="1">
      <alignment horizontal="center"/>
    </xf>
    <xf numFmtId="0" fontId="4" fillId="2" borderId="19" xfId="0" applyFont="1" applyFill="1" applyBorder="1" applyAlignment="1">
      <alignment horizontal="center" textRotation="90"/>
    </xf>
    <xf numFmtId="0" fontId="4" fillId="2" borderId="20" xfId="0" applyFont="1" applyFill="1" applyBorder="1" applyAlignment="1">
      <alignment horizontal="center" textRotation="90"/>
    </xf>
    <xf numFmtId="0" fontId="4" fillId="2" borderId="21" xfId="0" applyFont="1" applyFill="1" applyBorder="1" applyAlignment="1">
      <alignment horizontal="center" textRotation="90"/>
    </xf>
    <xf numFmtId="0" fontId="13" fillId="0" borderId="22" xfId="0" applyFont="1" applyBorder="1" applyAlignment="1" applyProtection="1">
      <alignment horizontal="center" vertical="center"/>
      <protection locked="0"/>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0" fillId="0" borderId="0" xfId="0"/>
    <xf numFmtId="0" fontId="0" fillId="0" borderId="0" xfId="0" applyAlignment="1">
      <alignment horizontal="center" vertical="center"/>
    </xf>
    <xf numFmtId="0" fontId="0" fillId="4" borderId="1"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wrapText="1"/>
    </xf>
    <xf numFmtId="0" fontId="0" fillId="3" borderId="6" xfId="0" applyFill="1" applyBorder="1" applyAlignment="1">
      <alignment horizontal="center" vertical="center"/>
    </xf>
    <xf numFmtId="0" fontId="0" fillId="4" borderId="0" xfId="0" applyFill="1" applyBorder="1" applyAlignment="1">
      <alignment horizontal="center" vertical="top" wrapText="1"/>
    </xf>
    <xf numFmtId="0" fontId="0" fillId="0" borderId="0" xfId="0"/>
    <xf numFmtId="0" fontId="0" fillId="0" borderId="0" xfId="0"/>
    <xf numFmtId="0" fontId="6" fillId="0" borderId="0" xfId="0" applyFont="1" applyBorder="1"/>
    <xf numFmtId="0" fontId="0" fillId="4" borderId="4" xfId="0" applyFill="1" applyBorder="1" applyAlignment="1">
      <alignment horizontal="left" wrapText="1"/>
    </xf>
    <xf numFmtId="0" fontId="0" fillId="4" borderId="5" xfId="0" applyFill="1" applyBorder="1" applyAlignment="1">
      <alignment horizontal="left" wrapText="1"/>
    </xf>
    <xf numFmtId="0" fontId="8" fillId="0" borderId="17" xfId="0" applyFont="1" applyFill="1" applyBorder="1" applyAlignment="1">
      <alignment horizontal="center"/>
    </xf>
    <xf numFmtId="0" fontId="8" fillId="0" borderId="16" xfId="0" applyFont="1" applyFill="1" applyBorder="1" applyAlignment="1">
      <alignment horizontal="center"/>
    </xf>
    <xf numFmtId="0" fontId="8" fillId="0" borderId="18" xfId="0" applyFont="1" applyFill="1" applyBorder="1" applyAlignment="1">
      <alignment horizontal="center"/>
    </xf>
    <xf numFmtId="0" fontId="0" fillId="0" borderId="9" xfId="0" applyFill="1" applyBorder="1"/>
    <xf numFmtId="0" fontId="0" fillId="0" borderId="11" xfId="0" applyFill="1" applyBorder="1" applyAlignment="1">
      <alignment horizontal="center"/>
    </xf>
    <xf numFmtId="0" fontId="0" fillId="0" borderId="10" xfId="0" applyFill="1" applyBorder="1" applyAlignment="1">
      <alignment horizontal="center"/>
    </xf>
    <xf numFmtId="0" fontId="0" fillId="0" borderId="12" xfId="0" applyFill="1" applyBorder="1"/>
    <xf numFmtId="0" fontId="0" fillId="0" borderId="14" xfId="0" applyFill="1" applyBorder="1" applyAlignment="1">
      <alignment horizontal="center"/>
    </xf>
    <xf numFmtId="0" fontId="0" fillId="0" borderId="13" xfId="0" applyFill="1" applyBorder="1" applyAlignment="1">
      <alignment horizontal="center"/>
    </xf>
    <xf numFmtId="0" fontId="0" fillId="0" borderId="15" xfId="0" applyFont="1" applyFill="1" applyBorder="1" applyAlignment="1">
      <alignment horizontal="center" vertical="center"/>
    </xf>
    <xf numFmtId="0" fontId="0" fillId="0" borderId="15" xfId="0" applyNumberFormat="1" applyFill="1" applyBorder="1" applyAlignment="1">
      <alignment vertical="center" wrapText="1"/>
    </xf>
    <xf numFmtId="0" fontId="0" fillId="0" borderId="10" xfId="0" applyNumberFormat="1" applyFill="1" applyBorder="1" applyAlignment="1">
      <alignment vertical="center" wrapText="1"/>
    </xf>
    <xf numFmtId="0" fontId="11" fillId="0" borderId="6" xfId="0" applyFont="1" applyFill="1" applyBorder="1" applyAlignment="1">
      <alignment horizontal="left"/>
    </xf>
    <xf numFmtId="0" fontId="11" fillId="0" borderId="9" xfId="0" applyFont="1" applyFill="1" applyBorder="1" applyAlignment="1">
      <alignment horizontal="left"/>
    </xf>
    <xf numFmtId="0" fontId="5" fillId="0" borderId="8" xfId="0" applyFont="1" applyFill="1" applyBorder="1" applyAlignment="1">
      <alignment horizontal="left"/>
    </xf>
    <xf numFmtId="0" fontId="5" fillId="0" borderId="11" xfId="0" applyFont="1" applyFill="1" applyBorder="1" applyAlignment="1">
      <alignment horizontal="left"/>
    </xf>
    <xf numFmtId="0" fontId="5" fillId="0" borderId="7" xfId="0" applyFont="1" applyFill="1" applyBorder="1" applyAlignment="1">
      <alignment horizontal="left"/>
    </xf>
    <xf numFmtId="0" fontId="5" fillId="0" borderId="10" xfId="0" applyFont="1" applyFill="1" applyBorder="1" applyAlignment="1">
      <alignment horizontal="left"/>
    </xf>
    <xf numFmtId="0" fontId="11" fillId="0" borderId="12" xfId="0" applyFont="1" applyFill="1" applyBorder="1" applyAlignment="1">
      <alignment horizontal="left"/>
    </xf>
    <xf numFmtId="0" fontId="5" fillId="0" borderId="14" xfId="0" applyFont="1" applyFill="1" applyBorder="1" applyAlignment="1">
      <alignment horizontal="left"/>
    </xf>
    <xf numFmtId="0" fontId="5" fillId="0" borderId="13" xfId="0" applyFont="1" applyFill="1" applyBorder="1" applyAlignment="1">
      <alignment horizontal="left"/>
    </xf>
    <xf numFmtId="0" fontId="6" fillId="0" borderId="0" xfId="0" applyFont="1" applyFill="1" applyBorder="1"/>
    <xf numFmtId="0" fontId="6" fillId="0" borderId="0" xfId="0" applyFont="1"/>
    <xf numFmtId="1" fontId="6" fillId="0" borderId="0" xfId="0" applyNumberFormat="1" applyFont="1"/>
    <xf numFmtId="0" fontId="0" fillId="0" borderId="0" xfId="0" applyFill="1"/>
    <xf numFmtId="0" fontId="0" fillId="0" borderId="0" xfId="0" applyFont="1" applyFill="1"/>
    <xf numFmtId="0" fontId="14" fillId="0" borderId="0" xfId="0" applyFont="1"/>
    <xf numFmtId="0" fontId="21" fillId="0" borderId="0" xfId="0" applyFont="1" applyAlignment="1">
      <alignment horizontal="left"/>
    </xf>
    <xf numFmtId="1" fontId="0" fillId="0" borderId="0" xfId="0" applyNumberFormat="1" applyAlignment="1">
      <alignment horizontal="center"/>
    </xf>
    <xf numFmtId="0" fontId="21" fillId="0" borderId="0" xfId="0" applyFont="1" applyFill="1" applyAlignment="1">
      <alignment horizontal="left"/>
    </xf>
    <xf numFmtId="1" fontId="0" fillId="0" borderId="0" xfId="0" applyNumberFormat="1" applyFill="1" applyAlignment="1">
      <alignment horizontal="center"/>
    </xf>
    <xf numFmtId="0" fontId="0" fillId="0" borderId="0" xfId="0" applyFill="1" applyAlignment="1">
      <alignment horizontal="center"/>
    </xf>
    <xf numFmtId="0" fontId="11" fillId="0" borderId="0" xfId="0" applyFont="1" applyAlignment="1">
      <alignment horizontal="left"/>
    </xf>
    <xf numFmtId="0" fontId="22" fillId="0" borderId="0" xfId="0" applyFont="1"/>
    <xf numFmtId="0" fontId="11" fillId="0" borderId="0" xfId="0" applyFont="1" applyAlignment="1">
      <alignment horizontal="center"/>
    </xf>
    <xf numFmtId="0" fontId="22" fillId="0" borderId="0" xfId="0" applyFont="1" applyAlignment="1">
      <alignment horizontal="center"/>
    </xf>
    <xf numFmtId="0" fontId="24" fillId="0" borderId="0" xfId="0" applyFont="1"/>
    <xf numFmtId="1" fontId="7" fillId="0" borderId="0" xfId="0" applyNumberFormat="1" applyFont="1" applyFill="1" applyAlignment="1">
      <alignment horizontal="left"/>
    </xf>
    <xf numFmtId="1" fontId="7" fillId="0" borderId="0" xfId="0" applyNumberFormat="1" applyFont="1" applyAlignment="1">
      <alignment horizontal="left"/>
    </xf>
    <xf numFmtId="1" fontId="3" fillId="0" borderId="27" xfId="0" applyNumberFormat="1" applyFont="1" applyFill="1" applyBorder="1" applyAlignment="1" applyProtection="1">
      <alignment horizontal="center"/>
      <protection locked="0"/>
    </xf>
    <xf numFmtId="0" fontId="21" fillId="0" borderId="0" xfId="0" applyFont="1" applyFill="1"/>
    <xf numFmtId="0" fontId="21" fillId="0" borderId="0" xfId="0" applyFont="1"/>
    <xf numFmtId="0" fontId="26" fillId="0" borderId="0" xfId="0" applyFont="1"/>
    <xf numFmtId="1" fontId="0" fillId="0" borderId="13" xfId="0" applyNumberFormat="1" applyFill="1" applyBorder="1" applyAlignment="1">
      <alignment horizontal="center"/>
    </xf>
    <xf numFmtId="0" fontId="0" fillId="0" borderId="14" xfId="0" applyBorder="1"/>
    <xf numFmtId="0" fontId="0" fillId="0" borderId="12" xfId="0" applyBorder="1"/>
    <xf numFmtId="1" fontId="0" fillId="0" borderId="10" xfId="0" applyNumberFormat="1" applyFill="1" applyBorder="1" applyAlignment="1">
      <alignment horizontal="center"/>
    </xf>
    <xf numFmtId="0" fontId="0" fillId="0" borderId="11" xfId="0" applyBorder="1"/>
    <xf numFmtId="0" fontId="0" fillId="0" borderId="9" xfId="0" applyBorder="1"/>
    <xf numFmtId="1" fontId="0" fillId="0" borderId="11" xfId="0" applyNumberFormat="1" applyBorder="1"/>
    <xf numFmtId="1" fontId="0" fillId="0" borderId="8" xfId="0" applyNumberFormat="1" applyBorder="1"/>
    <xf numFmtId="0" fontId="8" fillId="0" borderId="28" xfId="0" applyFont="1" applyBorder="1" applyAlignment="1">
      <alignment horizontal="center"/>
    </xf>
    <xf numFmtId="0" fontId="8" fillId="0" borderId="16" xfId="0" applyFont="1" applyBorder="1" applyAlignment="1">
      <alignment horizontal="center"/>
    </xf>
    <xf numFmtId="0" fontId="4" fillId="0" borderId="0" xfId="0" applyFont="1"/>
    <xf numFmtId="0" fontId="11" fillId="0" borderId="29" xfId="0" applyFont="1" applyFill="1" applyBorder="1" applyAlignment="1">
      <alignment horizontal="left"/>
    </xf>
    <xf numFmtId="0" fontId="5" fillId="0" borderId="26" xfId="0" applyFont="1" applyFill="1" applyBorder="1" applyAlignment="1">
      <alignment horizontal="left"/>
    </xf>
    <xf numFmtId="0" fontId="5" fillId="0" borderId="15" xfId="0" applyFont="1" applyFill="1" applyBorder="1" applyAlignment="1">
      <alignment horizontal="left"/>
    </xf>
    <xf numFmtId="0" fontId="11" fillId="0" borderId="28" xfId="0" applyFont="1" applyFill="1" applyBorder="1" applyAlignment="1">
      <alignment horizontal="left"/>
    </xf>
    <xf numFmtId="0" fontId="5" fillId="0" borderId="28" xfId="0" applyFont="1" applyFill="1" applyBorder="1" applyAlignment="1">
      <alignment horizontal="left"/>
    </xf>
    <xf numFmtId="0" fontId="57" fillId="9" borderId="0" xfId="24"/>
    <xf numFmtId="0" fontId="58" fillId="0" borderId="0" xfId="0" applyFont="1" applyAlignment="1">
      <alignment horizontal="left" vertical="center"/>
    </xf>
    <xf numFmtId="0" fontId="6" fillId="13" borderId="0" xfId="28"/>
    <xf numFmtId="0" fontId="6" fillId="10" borderId="0" xfId="25"/>
    <xf numFmtId="0" fontId="6" fillId="11" borderId="0" xfId="26"/>
    <xf numFmtId="3" fontId="57" fillId="14" borderId="0" xfId="29" applyNumberFormat="1"/>
    <xf numFmtId="0" fontId="0" fillId="9" borderId="0" xfId="24" applyFont="1"/>
    <xf numFmtId="0" fontId="0" fillId="12" borderId="0" xfId="27" applyFont="1"/>
    <xf numFmtId="3" fontId="0" fillId="0" borderId="0" xfId="0" applyNumberFormat="1"/>
    <xf numFmtId="0" fontId="57" fillId="12" borderId="0" xfId="27"/>
    <xf numFmtId="164" fontId="0" fillId="0" borderId="31" xfId="0" applyNumberFormat="1" applyBorder="1" applyAlignment="1">
      <alignment horizontal="right"/>
    </xf>
    <xf numFmtId="164" fontId="0" fillId="0" borderId="33" xfId="0" applyNumberFormat="1" applyBorder="1" applyAlignment="1">
      <alignment horizontal="right"/>
    </xf>
    <xf numFmtId="164" fontId="0" fillId="0" borderId="36" xfId="0" applyNumberFormat="1" applyBorder="1" applyAlignment="1">
      <alignment horizontal="right"/>
    </xf>
    <xf numFmtId="0" fontId="28" fillId="0" borderId="0" xfId="0" applyFont="1" applyProtection="1"/>
    <xf numFmtId="0" fontId="0" fillId="0" borderId="0" xfId="0" applyProtection="1"/>
    <xf numFmtId="0" fontId="29" fillId="0" borderId="0" xfId="0" applyFont="1" applyAlignment="1" applyProtection="1">
      <alignment wrapText="1"/>
    </xf>
    <xf numFmtId="0" fontId="30" fillId="0" borderId="0" xfId="0" applyFont="1" applyAlignment="1" applyProtection="1">
      <alignment horizontal="left"/>
    </xf>
    <xf numFmtId="0" fontId="20" fillId="0" borderId="0" xfId="0" applyFont="1" applyAlignment="1" applyProtection="1">
      <alignment wrapText="1"/>
    </xf>
    <xf numFmtId="0" fontId="2" fillId="0" borderId="0" xfId="0" applyFont="1" applyProtection="1"/>
    <xf numFmtId="0" fontId="32" fillId="0" borderId="0" xfId="0" applyFont="1" applyAlignment="1" applyProtection="1">
      <alignment horizontal="left" wrapText="1"/>
    </xf>
    <xf numFmtId="0" fontId="20" fillId="0" borderId="0" xfId="0" applyFont="1" applyAlignment="1" applyProtection="1">
      <alignment horizontal="left"/>
    </xf>
    <xf numFmtId="0" fontId="32" fillId="0" borderId="0" xfId="0" applyFont="1" applyProtection="1"/>
    <xf numFmtId="0" fontId="31" fillId="0" borderId="0" xfId="0" applyFont="1" applyAlignment="1" applyProtection="1">
      <alignment horizontal="left"/>
    </xf>
    <xf numFmtId="0" fontId="31" fillId="0" borderId="0" xfId="0" applyFont="1" applyAlignment="1" applyProtection="1">
      <alignment horizontal="left" wrapText="1"/>
    </xf>
    <xf numFmtId="0" fontId="33" fillId="0" borderId="0" xfId="0" applyFont="1" applyAlignment="1" applyProtection="1">
      <alignment horizontal="left"/>
    </xf>
    <xf numFmtId="0" fontId="30" fillId="0" borderId="0" xfId="0" applyFont="1" applyAlignment="1" applyProtection="1">
      <alignment horizontal="left" wrapText="1"/>
    </xf>
    <xf numFmtId="0" fontId="31" fillId="0" borderId="0" xfId="0" applyFont="1" applyBorder="1" applyAlignment="1" applyProtection="1">
      <alignment wrapText="1"/>
    </xf>
    <xf numFmtId="0" fontId="30" fillId="0" borderId="0" xfId="0" applyFont="1" applyBorder="1" applyAlignment="1" applyProtection="1">
      <alignment wrapText="1"/>
    </xf>
    <xf numFmtId="0" fontId="0" fillId="0" borderId="0" xfId="0" applyBorder="1" applyProtection="1"/>
    <xf numFmtId="0" fontId="31" fillId="0" borderId="0" xfId="0" applyFont="1" applyAlignment="1" applyProtection="1">
      <alignment wrapText="1"/>
    </xf>
    <xf numFmtId="0" fontId="30" fillId="0" borderId="0" xfId="0" applyFont="1" applyAlignment="1" applyProtection="1">
      <alignment wrapText="1"/>
    </xf>
    <xf numFmtId="0" fontId="31" fillId="0" borderId="0" xfId="0" applyFont="1" applyAlignment="1" applyProtection="1">
      <alignment horizontal="left" vertical="top" wrapText="1"/>
    </xf>
    <xf numFmtId="0" fontId="34" fillId="0" borderId="0" xfId="0" applyFont="1" applyAlignment="1" applyProtection="1">
      <alignment horizontal="left" vertical="top" wrapText="1"/>
    </xf>
    <xf numFmtId="0" fontId="34" fillId="0" borderId="0" xfId="0" applyFont="1" applyAlignment="1" applyProtection="1">
      <alignment wrapText="1"/>
    </xf>
    <xf numFmtId="0" fontId="36" fillId="0" borderId="0" xfId="0" applyFont="1" applyProtection="1"/>
    <xf numFmtId="0" fontId="37" fillId="0" borderId="0" xfId="0" applyFont="1" applyAlignment="1" applyProtection="1">
      <alignment wrapText="1"/>
    </xf>
    <xf numFmtId="0" fontId="35" fillId="0" borderId="0" xfId="0" applyFont="1" applyProtection="1"/>
    <xf numFmtId="0" fontId="34" fillId="0" borderId="0" xfId="0" applyFont="1" applyProtection="1"/>
    <xf numFmtId="0" fontId="30" fillId="0" borderId="0" xfId="0" applyFont="1" applyProtection="1"/>
    <xf numFmtId="0" fontId="32" fillId="0" borderId="0" xfId="0" applyFont="1" applyAlignment="1" applyProtection="1">
      <alignment horizontal="left"/>
    </xf>
    <xf numFmtId="0" fontId="38" fillId="0" borderId="0" xfId="0" applyFont="1" applyAlignment="1" applyProtection="1">
      <alignment horizontal="left" vertical="top" wrapText="1"/>
    </xf>
    <xf numFmtId="0" fontId="31" fillId="0" borderId="0" xfId="0" applyFont="1" applyProtection="1"/>
    <xf numFmtId="0" fontId="39" fillId="0" borderId="0" xfId="0" applyFont="1" applyProtection="1"/>
    <xf numFmtId="0" fontId="40" fillId="0" borderId="0" xfId="0" applyFont="1" applyAlignment="1" applyProtection="1">
      <alignment horizontal="left"/>
    </xf>
    <xf numFmtId="0" fontId="20" fillId="0" borderId="0" xfId="0" applyFont="1" applyProtection="1"/>
    <xf numFmtId="0" fontId="41" fillId="0" borderId="0" xfId="0" applyFont="1" applyAlignment="1" applyProtection="1">
      <alignment horizontal="left" vertical="top" wrapText="1"/>
    </xf>
    <xf numFmtId="0" fontId="35" fillId="0" borderId="0" xfId="0" applyFont="1" applyAlignment="1" applyProtection="1">
      <alignment horizontal="left" vertical="top" wrapText="1"/>
    </xf>
    <xf numFmtId="0" fontId="32" fillId="0" borderId="0" xfId="0" applyFont="1" applyAlignment="1" applyProtection="1">
      <alignment wrapText="1"/>
    </xf>
    <xf numFmtId="0" fontId="20" fillId="0" borderId="0" xfId="0" applyFont="1" applyAlignment="1" applyProtection="1">
      <alignment horizontal="left" wrapText="1"/>
    </xf>
    <xf numFmtId="0" fontId="20" fillId="0" borderId="0" xfId="0" applyFont="1" applyAlignment="1" applyProtection="1">
      <alignment horizontal="left" vertical="top" wrapText="1"/>
    </xf>
    <xf numFmtId="0" fontId="46" fillId="0" borderId="0" xfId="0" applyFont="1" applyAlignment="1" applyProtection="1">
      <alignment horizontal="left" vertical="top" wrapText="1"/>
    </xf>
    <xf numFmtId="0" fontId="0" fillId="0" borderId="0" xfId="0" applyFont="1" applyProtection="1"/>
    <xf numFmtId="0" fontId="0" fillId="0" borderId="0" xfId="0" applyAlignment="1" applyProtection="1"/>
    <xf numFmtId="0" fontId="46" fillId="0" borderId="0" xfId="0" applyFont="1" applyAlignment="1" applyProtection="1">
      <alignment horizontal="left" wrapText="1"/>
    </xf>
    <xf numFmtId="0" fontId="43" fillId="0" borderId="0" xfId="0" applyFont="1" applyAlignment="1" applyProtection="1">
      <alignment horizontal="left" wrapText="1"/>
    </xf>
    <xf numFmtId="0" fontId="45" fillId="0" borderId="0" xfId="0" applyFont="1" applyAlignment="1" applyProtection="1">
      <alignment horizontal="left" wrapText="1"/>
    </xf>
    <xf numFmtId="0" fontId="47" fillId="0" borderId="0" xfId="0" applyFont="1" applyAlignment="1" applyProtection="1">
      <alignment horizontal="left" wrapText="1"/>
    </xf>
    <xf numFmtId="0" fontId="48" fillId="0" borderId="0" xfId="0" applyFont="1" applyAlignment="1" applyProtection="1">
      <alignment horizontal="left"/>
    </xf>
    <xf numFmtId="0" fontId="45" fillId="0" borderId="0" xfId="0" applyFont="1" applyAlignment="1" applyProtection="1">
      <alignment wrapText="1"/>
    </xf>
    <xf numFmtId="0" fontId="47" fillId="0" borderId="0" xfId="0" applyFont="1" applyAlignment="1" applyProtection="1">
      <alignment wrapText="1"/>
    </xf>
    <xf numFmtId="0" fontId="47" fillId="0" borderId="0" xfId="0" applyFont="1" applyProtection="1"/>
    <xf numFmtId="0" fontId="49" fillId="0" borderId="0" xfId="0" applyFont="1" applyProtection="1"/>
    <xf numFmtId="0" fontId="51" fillId="0" borderId="0" xfId="0" applyFont="1" applyAlignment="1" applyProtection="1">
      <alignment horizontal="left" wrapText="1"/>
    </xf>
    <xf numFmtId="0" fontId="15" fillId="0" borderId="0" xfId="0" applyFont="1" applyAlignment="1" applyProtection="1">
      <alignment horizontal="left" wrapText="1"/>
    </xf>
    <xf numFmtId="0" fontId="50" fillId="0" borderId="0" xfId="0" applyFont="1" applyAlignment="1" applyProtection="1">
      <alignment wrapText="1"/>
    </xf>
    <xf numFmtId="0" fontId="46" fillId="0" borderId="0" xfId="0" applyFont="1" applyAlignment="1" applyProtection="1">
      <alignment wrapText="1"/>
    </xf>
    <xf numFmtId="0" fontId="40" fillId="0" borderId="0" xfId="0" applyFont="1" applyAlignment="1" applyProtection="1">
      <alignment horizontal="left" wrapText="1"/>
    </xf>
    <xf numFmtId="0" fontId="39" fillId="0" borderId="0" xfId="0" applyFont="1" applyAlignment="1" applyProtection="1">
      <alignment wrapText="1"/>
    </xf>
    <xf numFmtId="0" fontId="48" fillId="0" borderId="0" xfId="0" applyFont="1" applyAlignment="1" applyProtection="1">
      <alignment horizontal="left" wrapText="1"/>
    </xf>
    <xf numFmtId="0" fontId="45" fillId="0" borderId="0" xfId="0" applyFont="1" applyProtection="1"/>
    <xf numFmtId="0" fontId="50" fillId="0" borderId="0" xfId="0" applyFont="1" applyAlignment="1" applyProtection="1">
      <alignment horizontal="left" vertical="top" wrapText="1"/>
    </xf>
    <xf numFmtId="0" fontId="61" fillId="0" borderId="0" xfId="0" applyFont="1" applyAlignment="1" applyProtection="1">
      <alignment wrapText="1"/>
    </xf>
    <xf numFmtId="0" fontId="39" fillId="0" borderId="0" xfId="0" applyFont="1" applyAlignment="1" applyProtection="1">
      <alignment horizontal="left" wrapText="1"/>
    </xf>
    <xf numFmtId="0" fontId="48" fillId="0" borderId="0" xfId="0" applyFont="1" applyProtection="1"/>
    <xf numFmtId="0" fontId="46" fillId="0" borderId="0" xfId="0" applyFont="1" applyProtection="1"/>
    <xf numFmtId="0" fontId="49" fillId="0" borderId="0" xfId="0" applyFont="1" applyAlignment="1" applyProtection="1">
      <alignment wrapText="1"/>
    </xf>
    <xf numFmtId="0" fontId="39" fillId="0" borderId="0" xfId="0" applyFont="1" applyAlignment="1" applyProtection="1"/>
    <xf numFmtId="0" fontId="53" fillId="0" borderId="0" xfId="0" applyFont="1" applyAlignment="1" applyProtection="1">
      <alignment horizontal="center"/>
    </xf>
    <xf numFmtId="0" fontId="53" fillId="0" borderId="0" xfId="0" applyFont="1" applyAlignment="1" applyProtection="1">
      <alignment wrapText="1"/>
    </xf>
    <xf numFmtId="0" fontId="30" fillId="0" borderId="0" xfId="0" applyFont="1" applyAlignment="1" applyProtection="1">
      <alignment horizontal="center"/>
    </xf>
    <xf numFmtId="0" fontId="53" fillId="0" borderId="0" xfId="0" applyFont="1" applyAlignment="1" applyProtection="1"/>
    <xf numFmtId="0" fontId="54" fillId="0" borderId="0" xfId="23" applyAlignment="1" applyProtection="1"/>
    <xf numFmtId="0" fontId="30" fillId="0" borderId="0" xfId="0" applyFont="1" applyAlignment="1" applyProtection="1"/>
    <xf numFmtId="0" fontId="55" fillId="0" borderId="0" xfId="0" applyFont="1" applyAlignment="1" applyProtection="1"/>
    <xf numFmtId="0" fontId="56" fillId="0" borderId="0" xfId="0" applyFont="1" applyAlignment="1" applyProtection="1">
      <alignment horizontal="left"/>
    </xf>
    <xf numFmtId="0" fontId="64" fillId="0" borderId="0" xfId="0" applyFont="1" applyAlignment="1">
      <alignment vertical="top" wrapText="1"/>
    </xf>
    <xf numFmtId="0" fontId="64" fillId="0" borderId="0" xfId="0" applyFont="1"/>
    <xf numFmtId="0" fontId="64" fillId="0" borderId="0" xfId="0" quotePrefix="1" applyFont="1" applyAlignment="1">
      <alignment horizontal="left"/>
    </xf>
    <xf numFmtId="0" fontId="0" fillId="9" borderId="0" xfId="24" quotePrefix="1" applyFont="1" applyAlignment="1">
      <alignment horizontal="left"/>
    </xf>
    <xf numFmtId="0" fontId="57" fillId="15" borderId="0" xfId="30" applyAlignment="1">
      <alignment horizontal="center"/>
    </xf>
    <xf numFmtId="0" fontId="20" fillId="0" borderId="0" xfId="0" applyFont="1" applyAlignment="1">
      <alignment horizontal="left" wrapText="1"/>
    </xf>
    <xf numFmtId="0" fontId="34" fillId="0" borderId="0" xfId="0" applyFont="1" applyAlignment="1">
      <alignment horizontal="left" wrapText="1"/>
    </xf>
    <xf numFmtId="0" fontId="30" fillId="0" borderId="0" xfId="0" applyFont="1" applyAlignment="1">
      <alignment wrapText="1"/>
    </xf>
    <xf numFmtId="0" fontId="65" fillId="0" borderId="0" xfId="0" applyFont="1"/>
    <xf numFmtId="0" fontId="34" fillId="0" borderId="0" xfId="0" applyFont="1" applyBorder="1" applyAlignment="1" applyProtection="1">
      <alignment wrapText="1"/>
    </xf>
    <xf numFmtId="0" fontId="66" fillId="0" borderId="0" xfId="0" applyFont="1"/>
    <xf numFmtId="0" fontId="57" fillId="9" borderId="0" xfId="24" applyAlignment="1">
      <alignment horizontal="left"/>
    </xf>
    <xf numFmtId="3" fontId="57" fillId="9" borderId="0" xfId="24" applyNumberFormat="1" applyAlignment="1">
      <alignment horizontal="right"/>
    </xf>
    <xf numFmtId="0" fontId="57" fillId="15" borderId="0" xfId="30" applyAlignment="1">
      <alignment horizontal="left"/>
    </xf>
    <xf numFmtId="49" fontId="67" fillId="0" borderId="0" xfId="0" applyNumberFormat="1" applyFont="1"/>
    <xf numFmtId="0" fontId="44" fillId="0" borderId="0" xfId="0" applyFont="1" applyAlignment="1" applyProtection="1">
      <alignment wrapText="1"/>
    </xf>
    <xf numFmtId="0" fontId="20" fillId="0" borderId="0" xfId="0" applyFont="1" applyAlignment="1">
      <alignment horizontal="left" vertical="top" wrapText="1"/>
    </xf>
    <xf numFmtId="0" fontId="0" fillId="4" borderId="1" xfId="0" applyFill="1" applyBorder="1" applyAlignment="1">
      <alignment horizontal="center" vertical="top"/>
    </xf>
    <xf numFmtId="0" fontId="0" fillId="0" borderId="0" xfId="0" applyAlignment="1">
      <alignment vertical="top"/>
    </xf>
    <xf numFmtId="0" fontId="0" fillId="3" borderId="6" xfId="0" applyFill="1" applyBorder="1" applyAlignment="1">
      <alignment horizontal="center" vertical="top"/>
    </xf>
    <xf numFmtId="0" fontId="0" fillId="3" borderId="16" xfId="0" applyFill="1" applyBorder="1" applyAlignment="1">
      <alignment horizontal="center" vertical="top" wrapText="1"/>
    </xf>
    <xf numFmtId="0" fontId="45" fillId="0" borderId="0" xfId="0" applyFont="1" applyAlignment="1" applyProtection="1">
      <alignment vertical="top" wrapText="1"/>
    </xf>
    <xf numFmtId="0" fontId="30" fillId="0" borderId="0" xfId="0" applyFont="1" applyAlignment="1" applyProtection="1">
      <alignment vertical="top" wrapText="1"/>
    </xf>
    <xf numFmtId="0" fontId="0" fillId="0" borderId="0" xfId="0" applyAlignment="1" applyProtection="1">
      <alignment vertical="top"/>
    </xf>
    <xf numFmtId="0" fontId="50" fillId="0" borderId="0" xfId="0" applyFont="1" applyAlignment="1" applyProtection="1">
      <alignment vertical="top" wrapText="1"/>
    </xf>
    <xf numFmtId="0" fontId="45" fillId="0" borderId="0" xfId="0" applyFont="1" applyAlignment="1" applyProtection="1">
      <alignment horizontal="left" vertical="top" wrapText="1"/>
    </xf>
    <xf numFmtId="0" fontId="47" fillId="0" borderId="0" xfId="0" applyFont="1" applyAlignment="1" applyProtection="1">
      <alignment horizontal="left" vertical="top" wrapText="1"/>
    </xf>
    <xf numFmtId="0" fontId="47" fillId="0" borderId="0" xfId="0" applyFont="1" applyAlignment="1" applyProtection="1">
      <alignment vertical="top" wrapText="1"/>
    </xf>
    <xf numFmtId="0" fontId="30" fillId="0" borderId="0" xfId="0" applyFont="1" applyAlignment="1" applyProtection="1">
      <alignment horizontal="left" vertical="top" wrapText="1"/>
    </xf>
    <xf numFmtId="0" fontId="54" fillId="0" borderId="0" xfId="23"/>
    <xf numFmtId="0" fontId="34" fillId="0" borderId="0" xfId="0" applyFont="1" applyBorder="1" applyAlignment="1" applyProtection="1">
      <alignment vertical="top" wrapText="1"/>
    </xf>
    <xf numFmtId="0" fontId="30" fillId="0" borderId="0" xfId="0" applyFont="1" applyBorder="1" applyAlignment="1" applyProtection="1">
      <alignment vertical="top" wrapText="1"/>
    </xf>
    <xf numFmtId="0" fontId="0" fillId="0" borderId="0" xfId="0" applyBorder="1" applyAlignment="1" applyProtection="1">
      <alignment vertical="top"/>
    </xf>
    <xf numFmtId="0" fontId="54" fillId="0" borderId="0" xfId="23" applyProtection="1">
      <protection locked="0"/>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0" xfId="0" applyFill="1" applyBorder="1" applyAlignment="1">
      <alignment horizontal="left" vertical="top" wrapText="1"/>
    </xf>
    <xf numFmtId="0" fontId="0" fillId="4" borderId="2" xfId="0" applyFill="1" applyBorder="1" applyAlignment="1">
      <alignment horizontal="left" vertical="top" wrapText="1"/>
    </xf>
    <xf numFmtId="0" fontId="0" fillId="3" borderId="16" xfId="0" applyFill="1" applyBorder="1" applyAlignment="1">
      <alignment horizontal="center" wrapText="1"/>
    </xf>
    <xf numFmtId="0" fontId="0" fillId="3" borderId="18" xfId="0" applyFill="1" applyBorder="1" applyAlignment="1">
      <alignment horizontal="center" wrapText="1"/>
    </xf>
    <xf numFmtId="0" fontId="0" fillId="3" borderId="17" xfId="0" applyFill="1" applyBorder="1" applyAlignment="1">
      <alignment horizontal="center" wrapText="1"/>
    </xf>
    <xf numFmtId="0" fontId="0" fillId="3" borderId="8" xfId="0" applyFill="1" applyBorder="1" applyAlignment="1">
      <alignment horizontal="left" wrapText="1"/>
    </xf>
    <xf numFmtId="0" fontId="0" fillId="3" borderId="7" xfId="0" applyFill="1" applyBorder="1" applyAlignment="1">
      <alignment horizontal="left" wrapText="1"/>
    </xf>
    <xf numFmtId="0" fontId="0" fillId="3" borderId="18" xfId="0" applyFill="1" applyBorder="1" applyAlignment="1">
      <alignment horizontal="left" vertical="top" wrapText="1"/>
    </xf>
    <xf numFmtId="0" fontId="0" fillId="3" borderId="17" xfId="0" applyFill="1" applyBorder="1" applyAlignment="1">
      <alignment horizontal="left" vertical="top" wrapText="1"/>
    </xf>
    <xf numFmtId="0" fontId="0" fillId="4" borderId="4" xfId="0" applyFill="1" applyBorder="1" applyAlignment="1">
      <alignment horizontal="center" wrapText="1"/>
    </xf>
    <xf numFmtId="0" fontId="0" fillId="4" borderId="5" xfId="0" applyFill="1" applyBorder="1" applyAlignment="1">
      <alignment horizontal="center" wrapText="1"/>
    </xf>
    <xf numFmtId="0" fontId="71" fillId="3" borderId="16" xfId="0" applyFont="1" applyFill="1" applyBorder="1" applyAlignment="1">
      <alignment horizontal="left" wrapText="1"/>
    </xf>
    <xf numFmtId="0" fontId="71" fillId="3" borderId="18" xfId="0" applyFont="1" applyFill="1" applyBorder="1" applyAlignment="1">
      <alignment horizontal="left" wrapText="1"/>
    </xf>
    <xf numFmtId="0" fontId="71" fillId="3" borderId="17" xfId="0" applyFont="1" applyFill="1" applyBorder="1" applyAlignment="1">
      <alignment horizontal="left" wrapText="1"/>
    </xf>
    <xf numFmtId="0" fontId="5" fillId="3" borderId="16" xfId="0" applyFont="1" applyFill="1" applyBorder="1" applyAlignment="1">
      <alignment horizontal="left" wrapText="1"/>
    </xf>
    <xf numFmtId="0" fontId="5" fillId="3" borderId="18" xfId="0" applyFont="1" applyFill="1" applyBorder="1" applyAlignment="1">
      <alignment horizontal="left" wrapText="1"/>
    </xf>
    <xf numFmtId="0" fontId="5" fillId="3" borderId="17" xfId="0" applyFont="1" applyFill="1" applyBorder="1" applyAlignment="1">
      <alignment horizontal="left" wrapText="1"/>
    </xf>
    <xf numFmtId="0" fontId="13" fillId="6" borderId="16" xfId="0" applyFont="1" applyFill="1" applyBorder="1" applyAlignment="1">
      <alignment horizontal="left" vertical="center"/>
    </xf>
    <xf numFmtId="0" fontId="13" fillId="6" borderId="18" xfId="0" applyFont="1" applyFill="1" applyBorder="1" applyAlignment="1">
      <alignment horizontal="left" vertical="center"/>
    </xf>
    <xf numFmtId="0" fontId="13" fillId="6" borderId="17" xfId="0" applyFont="1" applyFill="1" applyBorder="1" applyAlignment="1">
      <alignment horizontal="left" vertical="center"/>
    </xf>
    <xf numFmtId="0" fontId="17" fillId="7" borderId="16" xfId="0" applyFont="1" applyFill="1" applyBorder="1" applyAlignment="1">
      <alignment horizontal="left" vertical="center"/>
    </xf>
    <xf numFmtId="0" fontId="17" fillId="7" borderId="18" xfId="0" applyFont="1" applyFill="1" applyBorder="1" applyAlignment="1">
      <alignment horizontal="left" vertical="center"/>
    </xf>
    <xf numFmtId="0" fontId="17" fillId="7" borderId="17" xfId="0" applyFont="1" applyFill="1" applyBorder="1" applyAlignment="1">
      <alignment horizontal="left" vertical="center"/>
    </xf>
    <xf numFmtId="0" fontId="16" fillId="5" borderId="16" xfId="0" applyFont="1" applyFill="1" applyBorder="1" applyAlignment="1">
      <alignment horizontal="center" wrapText="1"/>
    </xf>
    <xf numFmtId="0" fontId="16" fillId="5" borderId="18" xfId="0" applyFont="1" applyFill="1" applyBorder="1" applyAlignment="1">
      <alignment horizontal="center" wrapText="1"/>
    </xf>
    <xf numFmtId="0" fontId="16" fillId="5" borderId="17" xfId="0" applyFont="1" applyFill="1" applyBorder="1" applyAlignment="1">
      <alignment horizontal="center" wrapText="1"/>
    </xf>
    <xf numFmtId="0" fontId="70" fillId="5" borderId="16" xfId="0" applyFont="1" applyFill="1" applyBorder="1" applyAlignment="1">
      <alignment horizontal="center" wrapText="1"/>
    </xf>
    <xf numFmtId="0" fontId="68" fillId="5" borderId="18" xfId="0" applyFont="1" applyFill="1" applyBorder="1" applyAlignment="1">
      <alignment horizontal="center" wrapText="1"/>
    </xf>
    <xf numFmtId="0" fontId="68" fillId="5" borderId="17" xfId="0" applyFont="1" applyFill="1" applyBorder="1" applyAlignment="1">
      <alignment horizontal="center" wrapText="1"/>
    </xf>
    <xf numFmtId="0" fontId="10" fillId="2" borderId="16" xfId="0" applyFont="1" applyFill="1" applyBorder="1" applyAlignment="1">
      <alignment horizontal="center" vertical="center" wrapText="1"/>
    </xf>
    <xf numFmtId="0" fontId="6" fillId="2" borderId="17" xfId="0" applyFont="1" applyFill="1" applyBorder="1" applyAlignment="1">
      <alignment wrapText="1"/>
    </xf>
    <xf numFmtId="0" fontId="3" fillId="0" borderId="1" xfId="0" applyFont="1" applyFill="1" applyBorder="1" applyAlignment="1">
      <alignment horizontal="left"/>
    </xf>
    <xf numFmtId="0" fontId="3" fillId="0" borderId="0" xfId="0" applyFont="1" applyFill="1" applyAlignment="1">
      <alignment horizontal="left"/>
    </xf>
    <xf numFmtId="1" fontId="54" fillId="8" borderId="16" xfId="23" applyNumberFormat="1" applyFill="1" applyBorder="1" applyAlignment="1" applyProtection="1">
      <alignment horizontal="center" vertical="center"/>
      <protection locked="0"/>
    </xf>
    <xf numFmtId="1" fontId="54" fillId="8" borderId="18" xfId="23" applyNumberFormat="1" applyFill="1" applyBorder="1" applyAlignment="1" applyProtection="1">
      <alignment horizontal="center" vertical="center"/>
      <protection locked="0"/>
    </xf>
    <xf numFmtId="1" fontId="54" fillId="8" borderId="17" xfId="23" applyNumberFormat="1" applyFill="1" applyBorder="1" applyAlignment="1" applyProtection="1">
      <alignment horizontal="center" vertical="center"/>
      <protection locked="0"/>
    </xf>
    <xf numFmtId="1" fontId="3" fillId="8" borderId="18" xfId="0" applyNumberFormat="1" applyFont="1" applyFill="1" applyBorder="1" applyAlignment="1" applyProtection="1">
      <alignment horizontal="center" vertical="center"/>
      <protection locked="0"/>
    </xf>
    <xf numFmtId="1" fontId="3" fillId="8" borderId="17" xfId="0" applyNumberFormat="1" applyFont="1" applyFill="1" applyBorder="1" applyAlignment="1" applyProtection="1">
      <alignment horizontal="center" vertical="center"/>
      <protection locked="0"/>
    </xf>
    <xf numFmtId="0" fontId="21" fillId="0" borderId="0" xfId="0" applyFont="1" applyFill="1" applyAlignment="1">
      <alignment horizontal="left"/>
    </xf>
    <xf numFmtId="0" fontId="1" fillId="0" borderId="1" xfId="0" applyFont="1" applyFill="1" applyBorder="1" applyAlignment="1">
      <alignment horizontal="left"/>
    </xf>
    <xf numFmtId="0" fontId="27" fillId="0" borderId="0" xfId="0" applyFont="1" applyAlignment="1">
      <alignment horizontal="center"/>
    </xf>
    <xf numFmtId="0" fontId="26" fillId="0" borderId="0" xfId="0" applyFont="1" applyAlignment="1">
      <alignment horizontal="left"/>
    </xf>
    <xf numFmtId="0" fontId="24" fillId="0" borderId="0" xfId="0" applyFont="1" applyAlignment="1">
      <alignment horizontal="left" wrapText="1"/>
    </xf>
    <xf numFmtId="0" fontId="23" fillId="0" borderId="0" xfId="0" applyFont="1" applyAlignment="1">
      <alignment horizontal="left"/>
    </xf>
    <xf numFmtId="0" fontId="25" fillId="0" borderId="0" xfId="0" applyFont="1" applyAlignment="1">
      <alignment horizontal="left" wrapText="1"/>
    </xf>
    <xf numFmtId="0" fontId="21" fillId="0" borderId="0" xfId="0" applyFont="1" applyAlignment="1">
      <alignment horizontal="left"/>
    </xf>
    <xf numFmtId="0" fontId="24" fillId="0" borderId="0" xfId="0" applyFont="1" applyAlignment="1">
      <alignment horizontal="left"/>
    </xf>
    <xf numFmtId="0" fontId="54" fillId="0" borderId="32" xfId="23" applyBorder="1" applyAlignment="1" applyProtection="1">
      <alignment horizontal="left"/>
      <protection locked="0"/>
    </xf>
    <xf numFmtId="0" fontId="54" fillId="0" borderId="0" xfId="23" applyBorder="1" applyAlignment="1" applyProtection="1">
      <alignment horizontal="left"/>
      <protection locked="0"/>
    </xf>
    <xf numFmtId="0" fontId="54" fillId="0" borderId="30" xfId="23" applyBorder="1" applyAlignment="1" applyProtection="1">
      <alignment horizontal="left"/>
      <protection locked="0"/>
    </xf>
    <xf numFmtId="0" fontId="54" fillId="0" borderId="26" xfId="23" applyBorder="1" applyAlignment="1" applyProtection="1">
      <alignment horizontal="left"/>
      <protection locked="0"/>
    </xf>
    <xf numFmtId="0" fontId="63" fillId="0" borderId="0" xfId="0" applyFont="1" applyAlignment="1">
      <alignment horizontal="left"/>
    </xf>
    <xf numFmtId="0" fontId="11" fillId="0" borderId="9" xfId="0" applyFont="1" applyFill="1" applyBorder="1" applyAlignment="1">
      <alignment horizontal="center"/>
    </xf>
    <xf numFmtId="0" fontId="11" fillId="0" borderId="11" xfId="0" applyFont="1" applyFill="1" applyBorder="1" applyAlignment="1">
      <alignment horizontal="center"/>
    </xf>
    <xf numFmtId="0" fontId="11" fillId="0" borderId="10" xfId="0" applyFont="1" applyFill="1" applyBorder="1" applyAlignment="1">
      <alignment horizontal="center"/>
    </xf>
    <xf numFmtId="0" fontId="11" fillId="0" borderId="6" xfId="0" applyFont="1" applyFill="1" applyBorder="1" applyAlignment="1">
      <alignment horizontal="center"/>
    </xf>
    <xf numFmtId="0" fontId="11" fillId="0" borderId="8" xfId="0" applyFont="1" applyFill="1" applyBorder="1" applyAlignment="1">
      <alignment horizontal="center"/>
    </xf>
    <xf numFmtId="0" fontId="11" fillId="0" borderId="7" xfId="0" applyFont="1" applyFill="1" applyBorder="1" applyAlignment="1">
      <alignment horizontal="center"/>
    </xf>
    <xf numFmtId="0" fontId="54" fillId="0" borderId="34" xfId="23" applyBorder="1" applyAlignment="1" applyProtection="1">
      <alignment horizontal="left"/>
      <protection locked="0"/>
    </xf>
    <xf numFmtId="0" fontId="54" fillId="0" borderId="35" xfId="23" applyBorder="1" applyAlignment="1" applyProtection="1">
      <alignment horizontal="left"/>
      <protection locked="0"/>
    </xf>
    <xf numFmtId="0" fontId="64" fillId="0" borderId="0" xfId="0" applyFont="1" applyAlignment="1">
      <alignment horizontal="left" vertical="top" wrapText="1"/>
    </xf>
  </cellXfs>
  <cellStyles count="31">
    <cellStyle name="20% - Accent1" xfId="24" builtinId="30"/>
    <cellStyle name="20% - Accent6" xfId="30" builtinId="50"/>
    <cellStyle name="40% - Accent2" xfId="27" builtinId="35"/>
    <cellStyle name="40% - Accent3" xfId="29" builtinId="39"/>
    <cellStyle name="Accent1" xfId="25" builtinId="29"/>
    <cellStyle name="Accent2" xfId="26" builtinId="33"/>
    <cellStyle name="Accent3" xfId="28" builtinId="37"/>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Hyperlink" xfId="23" builtinId="8"/>
    <cellStyle name="Normal" xfId="0" builtinId="0"/>
  </cellStyles>
  <dxfs count="61">
    <dxf>
      <font>
        <condense val="0"/>
        <extend val="0"/>
        <color rgb="FF9C0006"/>
      </font>
      <fill>
        <patternFill>
          <bgColor rgb="FFFFC7CE"/>
        </patternFill>
      </fill>
    </dxf>
    <dxf>
      <fill>
        <patternFill>
          <bgColor theme="6" tint="0.59996337778862885"/>
        </patternFill>
      </fill>
    </dxf>
    <dxf>
      <font>
        <condense val="0"/>
        <extend val="0"/>
        <color rgb="FF9C0006"/>
      </font>
      <fill>
        <patternFill>
          <bgColor rgb="FFFFC7CE"/>
        </patternFill>
      </fill>
    </dxf>
    <dxf>
      <fill>
        <patternFill>
          <bgColor theme="6" tint="0.59996337778862885"/>
        </patternFill>
      </fill>
    </dxf>
    <dxf>
      <font>
        <condense val="0"/>
        <extend val="0"/>
        <color rgb="FF9C0006"/>
      </font>
      <fill>
        <patternFill>
          <bgColor rgb="FFFFC7CE"/>
        </patternFill>
      </fill>
    </dxf>
    <dxf>
      <fill>
        <patternFill>
          <bgColor theme="6" tint="0.59996337778862885"/>
        </patternFill>
      </fill>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medium">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relativeIndent="0" justifyLastLine="0" shrinkToFit="0" readingOrder="0"/>
      <border diagonalUp="0" diagonalDown="0">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0" relativeIndent="0" justifyLastLine="0" shrinkToFit="0" readingOrder="0"/>
      <border diagonalUp="0" diagonalDown="0">
        <left/>
        <right style="medium">
          <color auto="1"/>
        </right>
        <top style="thin">
          <color auto="1"/>
        </top>
        <bottom style="thin">
          <color auto="1"/>
        </bottom>
        <vertical/>
        <horizontal/>
      </border>
    </dxf>
    <dxf>
      <border outline="0">
        <left style="medium">
          <color auto="1"/>
        </left>
        <right style="medium">
          <color auto="1"/>
        </right>
        <top style="thin">
          <color auto="1"/>
        </top>
        <bottom style="medium">
          <color auto="1"/>
        </bottom>
      </border>
    </dxf>
    <dxf>
      <border>
        <bottom style="medium">
          <color auto="1"/>
        </bottom>
        <vertical/>
        <horizontal/>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left style="thin">
          <color auto="1"/>
        </left>
        <right style="thin">
          <color auto="1"/>
        </right>
        <top/>
        <bottom/>
      </border>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ont>
        <color theme="5" tint="-0.24994659260841701"/>
      </font>
      <fill>
        <patternFill>
          <bgColor theme="5" tint="0.39994506668294322"/>
        </patternFill>
      </fill>
    </dxf>
    <dxf>
      <font>
        <color theme="5" tint="-0.24994659260841701"/>
      </font>
      <fill>
        <patternFill>
          <bgColor theme="5" tint="0.39994506668294322"/>
        </patternFill>
      </fill>
    </dxf>
    <dxf>
      <font>
        <condense val="0"/>
        <extend val="0"/>
        <color rgb="FF9C0006"/>
      </font>
      <fill>
        <patternFill>
          <bgColor rgb="FFFFC7CE"/>
        </patternFill>
      </fill>
    </dxf>
    <dxf>
      <fill>
        <patternFill>
          <bgColor theme="6" tint="0.59996337778862885"/>
        </patternFill>
      </fill>
    </dxf>
    <dxf>
      <font>
        <condense val="0"/>
        <extend val="0"/>
        <color rgb="FF9C0006"/>
      </font>
      <fill>
        <patternFill>
          <bgColor rgb="FFFFC7CE"/>
        </patternFill>
      </fill>
    </dxf>
    <dxf>
      <fill>
        <patternFill>
          <bgColor theme="6" tint="0.59996337778862885"/>
        </patternFill>
      </fill>
    </dxf>
    <dxf>
      <font>
        <condense val="0"/>
        <extend val="0"/>
        <color rgb="FF9C0006"/>
      </font>
      <fill>
        <patternFill>
          <bgColor rgb="FFFFC7CE"/>
        </patternFill>
      </fill>
    </dxf>
    <dxf>
      <fill>
        <patternFill>
          <bgColor theme="6" tint="0.59996337778862885"/>
        </patternFill>
      </fill>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indent="0" justifyLastLine="0" shrinkToFit="0" readingOrder="0"/>
      <border diagonalUp="0" diagonalDown="0">
        <left style="medium">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relativeIndent="0" justifyLastLine="0" shrinkToFit="0" readingOrder="0"/>
      <border diagonalUp="0" diagonalDown="0">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0" relativeIndent="0" justifyLastLine="0" shrinkToFit="0" readingOrder="0"/>
      <border diagonalUp="0" diagonalDown="0">
        <left/>
        <right style="medium">
          <color auto="1"/>
        </right>
        <top style="thin">
          <color auto="1"/>
        </top>
        <bottom style="thin">
          <color auto="1"/>
        </bottom>
        <vertical/>
        <horizontal/>
      </border>
    </dxf>
    <dxf>
      <border outline="0">
        <left style="medium">
          <color auto="1"/>
        </left>
        <right style="medium">
          <color auto="1"/>
        </right>
        <top style="thin">
          <color auto="1"/>
        </top>
        <bottom style="medium">
          <color auto="1"/>
        </bottom>
      </border>
    </dxf>
    <dxf>
      <border>
        <bottom style="medium">
          <color auto="1"/>
        </bottom>
        <vertical/>
        <horizontal/>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left style="thin">
          <color auto="1"/>
        </left>
        <right style="thin">
          <color auto="1"/>
        </right>
        <top/>
        <bottom/>
      </border>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ill>
        <patternFill>
          <bgColor theme="6" tint="0.59996337778862885"/>
        </patternFill>
      </fill>
    </dxf>
    <dxf>
      <font>
        <color rgb="FFC00000"/>
      </font>
      <fill>
        <patternFill>
          <bgColor theme="5" tint="0.39994506668294322"/>
        </patternFill>
      </fill>
    </dxf>
    <dxf>
      <font>
        <color rgb="FFC00000"/>
      </font>
      <fill>
        <patternFill>
          <bgColor theme="5" tint="0.39994506668294322"/>
        </patternFill>
      </fill>
    </dxf>
    <dxf>
      <font>
        <color theme="5" tint="-0.24994659260841701"/>
      </font>
      <fill>
        <patternFill>
          <bgColor theme="5" tint="0.39994506668294322"/>
        </patternFill>
      </fill>
    </dxf>
    <dxf>
      <font>
        <color rgb="FFC00000"/>
      </font>
      <fill>
        <patternFill>
          <bgColor theme="5" tint="0.39994506668294322"/>
        </patternFill>
      </fill>
    </dxf>
    <dxf>
      <fill>
        <patternFill>
          <bgColor theme="6"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GRAPHING</a:t>
            </a:r>
            <a:r>
              <a:rPr lang="en-US" baseline="0"/>
              <a:t> YOUR RESULTS FOR ANALYSIS / DISCUSSION</a:t>
            </a:r>
            <a:endParaRPr lang="en-US"/>
          </a:p>
        </c:rich>
      </c:tx>
      <c:overlay val="0"/>
    </c:title>
    <c:autoTitleDeleted val="0"/>
    <c:plotArea>
      <c:layout/>
      <c:barChart>
        <c:barDir val="bar"/>
        <c:grouping val="clustered"/>
        <c:varyColors val="0"/>
        <c:ser>
          <c:idx val="0"/>
          <c:order val="0"/>
          <c:tx>
            <c:v>Score 1</c:v>
          </c:tx>
          <c:invertIfNegative val="0"/>
          <c:cat>
            <c:strRef>
              <c:f>'4 Ghyst EI Test Results'!$P$2:$P$23</c:f>
              <c:strCache>
                <c:ptCount val="22"/>
                <c:pt idx="0">
                  <c:v>SELF-PERCEPTION</c:v>
                </c:pt>
                <c:pt idx="1">
                  <c:v>Self-Regard</c:v>
                </c:pt>
                <c:pt idx="2">
                  <c:v>Self-Actualization</c:v>
                </c:pt>
                <c:pt idx="3">
                  <c:v>Emotional Self-Awareness</c:v>
                </c:pt>
                <c:pt idx="4">
                  <c:v>SELF-EXPRESSION</c:v>
                </c:pt>
                <c:pt idx="5">
                  <c:v>Emotional Expression</c:v>
                </c:pt>
                <c:pt idx="6">
                  <c:v>Assertiveness</c:v>
                </c:pt>
                <c:pt idx="7">
                  <c:v>Independence</c:v>
                </c:pt>
                <c:pt idx="8">
                  <c:v>INTERPERSONAL</c:v>
                </c:pt>
                <c:pt idx="9">
                  <c:v>Interpersonal Relationship</c:v>
                </c:pt>
                <c:pt idx="10">
                  <c:v>Empathy</c:v>
                </c:pt>
                <c:pt idx="11">
                  <c:v>Social Responsibility</c:v>
                </c:pt>
                <c:pt idx="12">
                  <c:v>DECISION MAKING</c:v>
                </c:pt>
                <c:pt idx="13">
                  <c:v>Problem Solving</c:v>
                </c:pt>
                <c:pt idx="14">
                  <c:v>Reality Testing</c:v>
                </c:pt>
                <c:pt idx="15">
                  <c:v>Impulse Control</c:v>
                </c:pt>
                <c:pt idx="16">
                  <c:v>STRESS MANAGEMENT</c:v>
                </c:pt>
                <c:pt idx="17">
                  <c:v>Flexibility</c:v>
                </c:pt>
                <c:pt idx="18">
                  <c:v>Stress Tolerance</c:v>
                </c:pt>
                <c:pt idx="19">
                  <c:v>Optimism</c:v>
                </c:pt>
                <c:pt idx="20">
                  <c:v>WELL BEING INDICATOR</c:v>
                </c:pt>
                <c:pt idx="21">
                  <c:v>Happiness</c:v>
                </c:pt>
              </c:strCache>
            </c:strRef>
          </c:cat>
          <c:val>
            <c:numRef>
              <c:f>'4 Ghyst EI Test Results'!$Q$2:$Q$23</c:f>
              <c:numCache>
                <c:formatCode>General</c:formatCode>
                <c:ptCount val="22"/>
                <c:pt idx="1">
                  <c:v>0</c:v>
                </c:pt>
                <c:pt idx="2">
                  <c:v>0</c:v>
                </c:pt>
                <c:pt idx="3">
                  <c:v>0</c:v>
                </c:pt>
                <c:pt idx="5">
                  <c:v>0</c:v>
                </c:pt>
                <c:pt idx="6">
                  <c:v>0</c:v>
                </c:pt>
                <c:pt idx="7">
                  <c:v>0</c:v>
                </c:pt>
                <c:pt idx="9">
                  <c:v>0</c:v>
                </c:pt>
                <c:pt idx="10">
                  <c:v>0</c:v>
                </c:pt>
                <c:pt idx="11">
                  <c:v>0</c:v>
                </c:pt>
                <c:pt idx="13">
                  <c:v>0</c:v>
                </c:pt>
                <c:pt idx="14">
                  <c:v>0</c:v>
                </c:pt>
                <c:pt idx="15">
                  <c:v>0</c:v>
                </c:pt>
                <c:pt idx="17">
                  <c:v>0</c:v>
                </c:pt>
                <c:pt idx="18">
                  <c:v>0</c:v>
                </c:pt>
                <c:pt idx="19">
                  <c:v>0</c:v>
                </c:pt>
                <c:pt idx="21">
                  <c:v>0</c:v>
                </c:pt>
              </c:numCache>
            </c:numRef>
          </c:val>
          <c:extLst>
            <c:ext xmlns:c16="http://schemas.microsoft.com/office/drawing/2014/chart" uri="{C3380CC4-5D6E-409C-BE32-E72D297353CC}">
              <c16:uniqueId val="{00000000-F214-45F2-90E2-F98010D444C0}"/>
            </c:ext>
          </c:extLst>
        </c:ser>
        <c:ser>
          <c:idx val="1"/>
          <c:order val="1"/>
          <c:tx>
            <c:v>Score 2</c:v>
          </c:tx>
          <c:invertIfNegative val="0"/>
          <c:cat>
            <c:strRef>
              <c:f>'4 Ghyst EI Test Results'!$P$2:$P$23</c:f>
              <c:strCache>
                <c:ptCount val="22"/>
                <c:pt idx="0">
                  <c:v>SELF-PERCEPTION</c:v>
                </c:pt>
                <c:pt idx="1">
                  <c:v>Self-Regard</c:v>
                </c:pt>
                <c:pt idx="2">
                  <c:v>Self-Actualization</c:v>
                </c:pt>
                <c:pt idx="3">
                  <c:v>Emotional Self-Awareness</c:v>
                </c:pt>
                <c:pt idx="4">
                  <c:v>SELF-EXPRESSION</c:v>
                </c:pt>
                <c:pt idx="5">
                  <c:v>Emotional Expression</c:v>
                </c:pt>
                <c:pt idx="6">
                  <c:v>Assertiveness</c:v>
                </c:pt>
                <c:pt idx="7">
                  <c:v>Independence</c:v>
                </c:pt>
                <c:pt idx="8">
                  <c:v>INTERPERSONAL</c:v>
                </c:pt>
                <c:pt idx="9">
                  <c:v>Interpersonal Relationship</c:v>
                </c:pt>
                <c:pt idx="10">
                  <c:v>Empathy</c:v>
                </c:pt>
                <c:pt idx="11">
                  <c:v>Social Responsibility</c:v>
                </c:pt>
                <c:pt idx="12">
                  <c:v>DECISION MAKING</c:v>
                </c:pt>
                <c:pt idx="13">
                  <c:v>Problem Solving</c:v>
                </c:pt>
                <c:pt idx="14">
                  <c:v>Reality Testing</c:v>
                </c:pt>
                <c:pt idx="15">
                  <c:v>Impulse Control</c:v>
                </c:pt>
                <c:pt idx="16">
                  <c:v>STRESS MANAGEMENT</c:v>
                </c:pt>
                <c:pt idx="17">
                  <c:v>Flexibility</c:v>
                </c:pt>
                <c:pt idx="18">
                  <c:v>Stress Tolerance</c:v>
                </c:pt>
                <c:pt idx="19">
                  <c:v>Optimism</c:v>
                </c:pt>
                <c:pt idx="20">
                  <c:v>WELL BEING INDICATOR</c:v>
                </c:pt>
                <c:pt idx="21">
                  <c:v>Happiness</c:v>
                </c:pt>
              </c:strCache>
            </c:strRef>
          </c:cat>
          <c:val>
            <c:numRef>
              <c:f>'4 Ghyst EI Test Results'!$R$2:$R$23</c:f>
              <c:numCache>
                <c:formatCode>General</c:formatCode>
                <c:ptCount val="22"/>
                <c:pt idx="1">
                  <c:v>0</c:v>
                </c:pt>
                <c:pt idx="2">
                  <c:v>0</c:v>
                </c:pt>
                <c:pt idx="3">
                  <c:v>0</c:v>
                </c:pt>
                <c:pt idx="5">
                  <c:v>0</c:v>
                </c:pt>
                <c:pt idx="6">
                  <c:v>0</c:v>
                </c:pt>
                <c:pt idx="7">
                  <c:v>0</c:v>
                </c:pt>
                <c:pt idx="9">
                  <c:v>0</c:v>
                </c:pt>
                <c:pt idx="10">
                  <c:v>0</c:v>
                </c:pt>
                <c:pt idx="11">
                  <c:v>0</c:v>
                </c:pt>
                <c:pt idx="13">
                  <c:v>0</c:v>
                </c:pt>
                <c:pt idx="14">
                  <c:v>0</c:v>
                </c:pt>
                <c:pt idx="15">
                  <c:v>0</c:v>
                </c:pt>
                <c:pt idx="17">
                  <c:v>0</c:v>
                </c:pt>
                <c:pt idx="18">
                  <c:v>0</c:v>
                </c:pt>
                <c:pt idx="19">
                  <c:v>0</c:v>
                </c:pt>
                <c:pt idx="21">
                  <c:v>0</c:v>
                </c:pt>
              </c:numCache>
            </c:numRef>
          </c:val>
          <c:extLst>
            <c:ext xmlns:c16="http://schemas.microsoft.com/office/drawing/2014/chart" uri="{C3380CC4-5D6E-409C-BE32-E72D297353CC}">
              <c16:uniqueId val="{00000001-F214-45F2-90E2-F98010D444C0}"/>
            </c:ext>
          </c:extLst>
        </c:ser>
        <c:dLbls>
          <c:showLegendKey val="0"/>
          <c:showVal val="0"/>
          <c:showCatName val="0"/>
          <c:showSerName val="0"/>
          <c:showPercent val="0"/>
          <c:showBubbleSize val="0"/>
        </c:dLbls>
        <c:gapWidth val="75"/>
        <c:overlap val="-25"/>
        <c:axId val="-1860354608"/>
        <c:axId val="-1860352288"/>
      </c:barChart>
      <c:catAx>
        <c:axId val="-1860354608"/>
        <c:scaling>
          <c:orientation val="maxMin"/>
        </c:scaling>
        <c:delete val="0"/>
        <c:axPos val="l"/>
        <c:numFmt formatCode="General" sourceLinked="0"/>
        <c:majorTickMark val="none"/>
        <c:minorTickMark val="none"/>
        <c:tickLblPos val="nextTo"/>
        <c:crossAx val="-1860352288"/>
        <c:crosses val="autoZero"/>
        <c:auto val="1"/>
        <c:lblAlgn val="ctr"/>
        <c:lblOffset val="100"/>
        <c:noMultiLvlLbl val="0"/>
      </c:catAx>
      <c:valAx>
        <c:axId val="-1860352288"/>
        <c:scaling>
          <c:orientation val="minMax"/>
          <c:max val="15"/>
          <c:min val="3"/>
        </c:scaling>
        <c:delete val="0"/>
        <c:axPos val="t"/>
        <c:majorGridlines/>
        <c:numFmt formatCode="General" sourceLinked="1"/>
        <c:majorTickMark val="none"/>
        <c:minorTickMark val="none"/>
        <c:tickLblPos val="nextTo"/>
        <c:spPr>
          <a:ln w="9525">
            <a:noFill/>
          </a:ln>
        </c:spPr>
        <c:crossAx val="-1860354608"/>
        <c:crosses val="autoZero"/>
        <c:crossBetween val="between"/>
        <c:majorUnit val="1"/>
      </c:valAx>
      <c:spPr>
        <a:noFill/>
      </c:spPr>
    </c:plotArea>
    <c:legend>
      <c:legendPos val="b"/>
      <c:overlay val="0"/>
    </c:legend>
    <c:plotVisOnly val="1"/>
    <c:dispBlanksAs val="gap"/>
    <c:showDLblsOverMax val="0"/>
  </c:chart>
  <c:spPr>
    <a:solidFill>
      <a:schemeClr val="bg2">
        <a:lumMod val="90000"/>
      </a:schemeClr>
    </a:solidFill>
    <a:scene3d>
      <a:camera prst="orthographicFront"/>
      <a:lightRig rig="threePt" dir="t"/>
    </a:scene3d>
    <a:sp3d>
      <a:bevelT/>
      <a:bevelB/>
    </a:sp3d>
  </c:spPr>
  <c:printSettings>
    <c:headerFooter/>
    <c:pageMargins b="0.750000000000002" l="0.70000000000000195" r="0.70000000000000195" t="0.750000000000002"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Composite Graph</a:t>
            </a:r>
          </a:p>
        </c:rich>
      </c:tx>
      <c:overlay val="0"/>
    </c:title>
    <c:autoTitleDeleted val="0"/>
    <c:plotArea>
      <c:layout/>
      <c:barChart>
        <c:barDir val="bar"/>
        <c:grouping val="clustered"/>
        <c:varyColors val="0"/>
        <c:ser>
          <c:idx val="0"/>
          <c:order val="0"/>
          <c:tx>
            <c:strRef>
              <c:f>'4 Ghyst EI Test Results'!$V$1</c:f>
              <c:strCache>
                <c:ptCount val="1"/>
                <c:pt idx="0">
                  <c:v>Score 1</c:v>
                </c:pt>
              </c:strCache>
            </c:strRef>
          </c:tx>
          <c:invertIfNegative val="0"/>
          <c:cat>
            <c:strRef>
              <c:f>'4 Ghyst EI Test Results'!$U$2:$U$6</c:f>
              <c:strCache>
                <c:ptCount val="5"/>
                <c:pt idx="0">
                  <c:v>SELF-PERCEPTION</c:v>
                </c:pt>
                <c:pt idx="1">
                  <c:v>SELF-EXPRESSION</c:v>
                </c:pt>
                <c:pt idx="2">
                  <c:v>INTERPERSONAL</c:v>
                </c:pt>
                <c:pt idx="3">
                  <c:v>DECISION MAKING</c:v>
                </c:pt>
                <c:pt idx="4">
                  <c:v>STRESS MANAGEMENT</c:v>
                </c:pt>
              </c:strCache>
            </c:strRef>
          </c:cat>
          <c:val>
            <c:numRef>
              <c:f>'4 Ghyst EI Test Results'!$V$2:$V$6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0AA-4C8F-A274-CF27604B3923}"/>
            </c:ext>
          </c:extLst>
        </c:ser>
        <c:ser>
          <c:idx val="1"/>
          <c:order val="1"/>
          <c:tx>
            <c:strRef>
              <c:f>'4 Ghyst EI Test Results'!$W$1</c:f>
              <c:strCache>
                <c:ptCount val="1"/>
                <c:pt idx="0">
                  <c:v>Score 2</c:v>
                </c:pt>
              </c:strCache>
            </c:strRef>
          </c:tx>
          <c:invertIfNegative val="0"/>
          <c:cat>
            <c:strRef>
              <c:f>'4 Ghyst EI Test Results'!$U$2:$U$6</c:f>
              <c:strCache>
                <c:ptCount val="5"/>
                <c:pt idx="0">
                  <c:v>SELF-PERCEPTION</c:v>
                </c:pt>
                <c:pt idx="1">
                  <c:v>SELF-EXPRESSION</c:v>
                </c:pt>
                <c:pt idx="2">
                  <c:v>INTERPERSONAL</c:v>
                </c:pt>
                <c:pt idx="3">
                  <c:v>DECISION MAKING</c:v>
                </c:pt>
                <c:pt idx="4">
                  <c:v>STRESS MANAGEMENT</c:v>
                </c:pt>
              </c:strCache>
            </c:strRef>
          </c:cat>
          <c:val>
            <c:numRef>
              <c:f>'4 Ghyst EI Test Results'!$W$2:$W$6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0AA-4C8F-A274-CF27604B3923}"/>
            </c:ext>
          </c:extLst>
        </c:ser>
        <c:dLbls>
          <c:showLegendKey val="0"/>
          <c:showVal val="0"/>
          <c:showCatName val="0"/>
          <c:showSerName val="0"/>
          <c:showPercent val="0"/>
          <c:showBubbleSize val="0"/>
        </c:dLbls>
        <c:gapWidth val="150"/>
        <c:axId val="-1860321984"/>
        <c:axId val="-1860319504"/>
      </c:barChart>
      <c:catAx>
        <c:axId val="-1860321984"/>
        <c:scaling>
          <c:orientation val="maxMin"/>
        </c:scaling>
        <c:delete val="0"/>
        <c:axPos val="l"/>
        <c:numFmt formatCode="General" sourceLinked="0"/>
        <c:majorTickMark val="out"/>
        <c:minorTickMark val="none"/>
        <c:tickLblPos val="nextTo"/>
        <c:crossAx val="-1860319504"/>
        <c:crosses val="autoZero"/>
        <c:auto val="1"/>
        <c:lblAlgn val="ctr"/>
        <c:lblOffset val="100"/>
        <c:noMultiLvlLbl val="0"/>
      </c:catAx>
      <c:valAx>
        <c:axId val="-1860319504"/>
        <c:scaling>
          <c:orientation val="minMax"/>
          <c:max val="45"/>
        </c:scaling>
        <c:delete val="0"/>
        <c:axPos val="b"/>
        <c:majorGridlines/>
        <c:numFmt formatCode="General" sourceLinked="1"/>
        <c:majorTickMark val="out"/>
        <c:minorTickMark val="none"/>
        <c:tickLblPos val="low"/>
        <c:crossAx val="-1860321984"/>
        <c:crosses val="max"/>
        <c:crossBetween val="between"/>
      </c:valAx>
      <c:spPr>
        <a:noFill/>
      </c:spPr>
    </c:plotArea>
    <c:legend>
      <c:legendPos val="b"/>
      <c:overlay val="0"/>
    </c:legend>
    <c:plotVisOnly val="1"/>
    <c:dispBlanksAs val="gap"/>
    <c:showDLblsOverMax val="0"/>
  </c:chart>
  <c:spPr>
    <a:solidFill>
      <a:schemeClr val="bg2">
        <a:lumMod val="90000"/>
      </a:schemeClr>
    </a:solidFill>
    <a:scene3d>
      <a:camera prst="orthographicFront"/>
      <a:lightRig rig="threePt" dir="t"/>
    </a:scene3d>
    <a:sp3d>
      <a:bevelT/>
    </a:sp3d>
  </c:spPr>
  <c:printSettings>
    <c:headerFooter/>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GRAPHING</a:t>
            </a:r>
            <a:r>
              <a:rPr lang="en-US" baseline="0"/>
              <a:t> YOUR RESULTS FOR ANALYSIS / DISCUSSION</a:t>
            </a:r>
            <a:endParaRPr lang="en-US"/>
          </a:p>
        </c:rich>
      </c:tx>
      <c:overlay val="0"/>
    </c:title>
    <c:autoTitleDeleted val="0"/>
    <c:plotArea>
      <c:layout/>
      <c:barChart>
        <c:barDir val="bar"/>
        <c:grouping val="clustered"/>
        <c:varyColors val="0"/>
        <c:ser>
          <c:idx val="0"/>
          <c:order val="0"/>
          <c:tx>
            <c:v>Score 1</c:v>
          </c:tx>
          <c:invertIfNegative val="0"/>
          <c:cat>
            <c:strRef>
              <c:f>'5 Symptom Survey Results'!$P$2:$P$9</c:f>
              <c:strCache>
                <c:ptCount val="8"/>
                <c:pt idx="0">
                  <c:v>Sympathetic Dominance</c:v>
                </c:pt>
                <c:pt idx="1">
                  <c:v>Parasympathetic Dominance</c:v>
                </c:pt>
                <c:pt idx="2">
                  <c:v>Sugar Handling</c:v>
                </c:pt>
                <c:pt idx="3">
                  <c:v>Cardio Vascular</c:v>
                </c:pt>
                <c:pt idx="4">
                  <c:v>Biliary/Liver</c:v>
                </c:pt>
                <c:pt idx="5">
                  <c:v>Digestive</c:v>
                </c:pt>
                <c:pt idx="6">
                  <c:v>Adrenal</c:v>
                </c:pt>
                <c:pt idx="7">
                  <c:v>Foundational</c:v>
                </c:pt>
              </c:strCache>
            </c:strRef>
          </c:cat>
          <c:val>
            <c:numRef>
              <c:f>'5 Symptom Survey Results'!$Q$2:$Q$9</c:f>
              <c:numCache>
                <c:formatCode>0</c:formatCode>
                <c:ptCount val="8"/>
                <c:pt idx="0">
                  <c:v>0</c:v>
                </c:pt>
                <c:pt idx="1">
                  <c:v>0</c:v>
                </c:pt>
                <c:pt idx="2" formatCode="General">
                  <c:v>0</c:v>
                </c:pt>
                <c:pt idx="3" formatCode="General">
                  <c:v>0</c:v>
                </c:pt>
                <c:pt idx="4" formatCode="General">
                  <c:v>0</c:v>
                </c:pt>
                <c:pt idx="5" formatCode="General">
                  <c:v>0</c:v>
                </c:pt>
                <c:pt idx="6" formatCode="General">
                  <c:v>0</c:v>
                </c:pt>
                <c:pt idx="7" formatCode="General">
                  <c:v>0</c:v>
                </c:pt>
              </c:numCache>
            </c:numRef>
          </c:val>
          <c:extLst>
            <c:ext xmlns:c16="http://schemas.microsoft.com/office/drawing/2014/chart" uri="{C3380CC4-5D6E-409C-BE32-E72D297353CC}">
              <c16:uniqueId val="{00000000-547F-4824-835E-0CA289389150}"/>
            </c:ext>
          </c:extLst>
        </c:ser>
        <c:ser>
          <c:idx val="1"/>
          <c:order val="1"/>
          <c:tx>
            <c:v>Score 2</c:v>
          </c:tx>
          <c:invertIfNegative val="0"/>
          <c:cat>
            <c:strRef>
              <c:f>'5 Symptom Survey Results'!$P$2:$P$9</c:f>
              <c:strCache>
                <c:ptCount val="8"/>
                <c:pt idx="0">
                  <c:v>Sympathetic Dominance</c:v>
                </c:pt>
                <c:pt idx="1">
                  <c:v>Parasympathetic Dominance</c:v>
                </c:pt>
                <c:pt idx="2">
                  <c:v>Sugar Handling</c:v>
                </c:pt>
                <c:pt idx="3">
                  <c:v>Cardio Vascular</c:v>
                </c:pt>
                <c:pt idx="4">
                  <c:v>Biliary/Liver</c:v>
                </c:pt>
                <c:pt idx="5">
                  <c:v>Digestive</c:v>
                </c:pt>
                <c:pt idx="6">
                  <c:v>Adrenal</c:v>
                </c:pt>
                <c:pt idx="7">
                  <c:v>Foundational</c:v>
                </c:pt>
              </c:strCache>
            </c:strRef>
          </c:cat>
          <c:val>
            <c:numRef>
              <c:f>'5 Symptom Survey Results'!$R$2:$R$9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47F-4824-835E-0CA289389150}"/>
            </c:ext>
          </c:extLst>
        </c:ser>
        <c:dLbls>
          <c:showLegendKey val="0"/>
          <c:showVal val="0"/>
          <c:showCatName val="0"/>
          <c:showSerName val="0"/>
          <c:showPercent val="0"/>
          <c:showBubbleSize val="0"/>
        </c:dLbls>
        <c:gapWidth val="75"/>
        <c:overlap val="-25"/>
        <c:axId val="-1819272160"/>
        <c:axId val="-1819269408"/>
      </c:barChart>
      <c:catAx>
        <c:axId val="-1819272160"/>
        <c:scaling>
          <c:orientation val="maxMin"/>
        </c:scaling>
        <c:delete val="0"/>
        <c:axPos val="l"/>
        <c:numFmt formatCode="General" sourceLinked="0"/>
        <c:majorTickMark val="none"/>
        <c:minorTickMark val="none"/>
        <c:tickLblPos val="nextTo"/>
        <c:crossAx val="-1819269408"/>
        <c:crosses val="autoZero"/>
        <c:auto val="1"/>
        <c:lblAlgn val="ctr"/>
        <c:lblOffset val="100"/>
        <c:noMultiLvlLbl val="0"/>
      </c:catAx>
      <c:valAx>
        <c:axId val="-1819269408"/>
        <c:scaling>
          <c:orientation val="minMax"/>
          <c:min val="0"/>
        </c:scaling>
        <c:delete val="0"/>
        <c:axPos val="t"/>
        <c:majorGridlines/>
        <c:numFmt formatCode="0" sourceLinked="1"/>
        <c:majorTickMark val="none"/>
        <c:minorTickMark val="none"/>
        <c:tickLblPos val="nextTo"/>
        <c:spPr>
          <a:ln w="9525">
            <a:noFill/>
          </a:ln>
        </c:spPr>
        <c:crossAx val="-1819272160"/>
        <c:crosses val="autoZero"/>
        <c:crossBetween val="between"/>
        <c:majorUnit val="1"/>
      </c:valAx>
      <c:spPr>
        <a:noFill/>
      </c:spPr>
    </c:plotArea>
    <c:legend>
      <c:legendPos val="b"/>
      <c:overlay val="0"/>
    </c:legend>
    <c:plotVisOnly val="1"/>
    <c:dispBlanksAs val="gap"/>
    <c:showDLblsOverMax val="0"/>
  </c:chart>
  <c:spPr>
    <a:gradFill>
      <a:gsLst>
        <a:gs pos="0">
          <a:srgbClr val="FFEFD1"/>
        </a:gs>
        <a:gs pos="64999">
          <a:srgbClr val="F0EBD5"/>
        </a:gs>
        <a:gs pos="100000">
          <a:srgbClr val="D1C39F"/>
        </a:gs>
      </a:gsLst>
      <a:lin ang="5400000" scaled="0"/>
    </a:gradFill>
    <a:scene3d>
      <a:camera prst="orthographicFront"/>
      <a:lightRig rig="threePt" dir="t"/>
    </a:scene3d>
    <a:sp3d>
      <a:bevelT/>
      <a:bevelB/>
    </a:sp3d>
  </c:spPr>
  <c:printSettings>
    <c:headerFooter/>
    <c:pageMargins b="0.750000000000003" l="0.70000000000000295" r="0.70000000000000295"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Results Change Between Test 1/Test 2</a:t>
            </a:r>
          </a:p>
        </c:rich>
      </c:tx>
      <c:overlay val="0"/>
    </c:title>
    <c:autoTitleDeleted val="0"/>
    <c:plotArea>
      <c:layout/>
      <c:barChart>
        <c:barDir val="bar"/>
        <c:grouping val="clustered"/>
        <c:varyColors val="0"/>
        <c:ser>
          <c:idx val="0"/>
          <c:order val="0"/>
          <c:tx>
            <c:v>Change</c:v>
          </c:tx>
          <c:invertIfNegative val="0"/>
          <c:cat>
            <c:strRef>
              <c:f>'9 Ghyst EI Test Change'!$U$2:$U$23</c:f>
              <c:strCache>
                <c:ptCount val="22"/>
                <c:pt idx="0">
                  <c:v>SELF-PERCEPTION</c:v>
                </c:pt>
                <c:pt idx="1">
                  <c:v>Self-Regard</c:v>
                </c:pt>
                <c:pt idx="2">
                  <c:v>Self-Actualization</c:v>
                </c:pt>
                <c:pt idx="3">
                  <c:v>Emotional Self-Awareness</c:v>
                </c:pt>
                <c:pt idx="4">
                  <c:v>SELF-EXPRESSION</c:v>
                </c:pt>
                <c:pt idx="5">
                  <c:v>Emotional Expression</c:v>
                </c:pt>
                <c:pt idx="6">
                  <c:v>Assertiveness</c:v>
                </c:pt>
                <c:pt idx="7">
                  <c:v>Independence</c:v>
                </c:pt>
                <c:pt idx="8">
                  <c:v>INTERPERSONAL</c:v>
                </c:pt>
                <c:pt idx="9">
                  <c:v>Interpersonal Relationship</c:v>
                </c:pt>
                <c:pt idx="10">
                  <c:v>Empathy</c:v>
                </c:pt>
                <c:pt idx="11">
                  <c:v>Social Responsibility</c:v>
                </c:pt>
                <c:pt idx="12">
                  <c:v>DECISION MAKING</c:v>
                </c:pt>
                <c:pt idx="13">
                  <c:v>Problem Solving</c:v>
                </c:pt>
                <c:pt idx="14">
                  <c:v>Reality Testing</c:v>
                </c:pt>
                <c:pt idx="15">
                  <c:v>Impulse Control</c:v>
                </c:pt>
                <c:pt idx="16">
                  <c:v>STRESS MANAGEMENT</c:v>
                </c:pt>
                <c:pt idx="17">
                  <c:v>Flexibility</c:v>
                </c:pt>
                <c:pt idx="18">
                  <c:v>Stress Tolerance</c:v>
                </c:pt>
                <c:pt idx="19">
                  <c:v>Optimism</c:v>
                </c:pt>
                <c:pt idx="20">
                  <c:v>WELL BEING INDICATOR</c:v>
                </c:pt>
                <c:pt idx="21">
                  <c:v>Happiness</c:v>
                </c:pt>
              </c:strCache>
            </c:strRef>
          </c:cat>
          <c:val>
            <c:numRef>
              <c:f>'9 Ghyst EI Test Change'!$V$2:$V$23</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DBB9-4FDC-96B3-DEE6F993115C}"/>
            </c:ext>
          </c:extLst>
        </c:ser>
        <c:dLbls>
          <c:showLegendKey val="0"/>
          <c:showVal val="0"/>
          <c:showCatName val="0"/>
          <c:showSerName val="0"/>
          <c:showPercent val="0"/>
          <c:showBubbleSize val="0"/>
        </c:dLbls>
        <c:gapWidth val="75"/>
        <c:axId val="-1860287424"/>
        <c:axId val="-1860284672"/>
      </c:barChart>
      <c:catAx>
        <c:axId val="-1860287424"/>
        <c:scaling>
          <c:orientation val="maxMin"/>
        </c:scaling>
        <c:delete val="0"/>
        <c:axPos val="l"/>
        <c:numFmt formatCode="General" sourceLinked="0"/>
        <c:majorTickMark val="cross"/>
        <c:minorTickMark val="none"/>
        <c:tickLblPos val="low"/>
        <c:crossAx val="-1860284672"/>
        <c:crosses val="autoZero"/>
        <c:auto val="1"/>
        <c:lblAlgn val="ctr"/>
        <c:lblOffset val="100"/>
        <c:noMultiLvlLbl val="0"/>
      </c:catAx>
      <c:valAx>
        <c:axId val="-1860284672"/>
        <c:scaling>
          <c:orientation val="minMax"/>
          <c:max val="5"/>
          <c:min val="-5"/>
        </c:scaling>
        <c:delete val="0"/>
        <c:axPos val="t"/>
        <c:majorGridlines/>
        <c:numFmt formatCode="General" sourceLinked="1"/>
        <c:majorTickMark val="none"/>
        <c:minorTickMark val="none"/>
        <c:tickLblPos val="nextTo"/>
        <c:spPr>
          <a:ln w="9525">
            <a:noFill/>
          </a:ln>
        </c:spPr>
        <c:crossAx val="-1860287424"/>
        <c:crosses val="autoZero"/>
        <c:crossBetween val="between"/>
        <c:majorUnit val="1"/>
      </c:valAx>
      <c:spPr>
        <a:noFill/>
      </c:spPr>
    </c:plotArea>
    <c:legend>
      <c:legendPos val="b"/>
      <c:overlay val="0"/>
    </c:legend>
    <c:plotVisOnly val="1"/>
    <c:dispBlanksAs val="gap"/>
    <c:showDLblsOverMax val="0"/>
  </c:chart>
  <c:spPr>
    <a:solidFill>
      <a:schemeClr val="bg2">
        <a:lumMod val="90000"/>
      </a:schemeClr>
    </a:solidFill>
    <a:scene3d>
      <a:camera prst="orthographicFront"/>
      <a:lightRig rig="threePt" dir="t"/>
    </a:scene3d>
    <a:sp3d>
      <a:bevelT/>
      <a:bevelB/>
    </a:sp3d>
  </c:spPr>
  <c:printSettings>
    <c:headerFooter/>
    <c:pageMargins b="0.750000000000003" l="0.70000000000000295" r="0.700000000000002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Composite Change</a:t>
            </a:r>
          </a:p>
        </c:rich>
      </c:tx>
      <c:overlay val="0"/>
    </c:title>
    <c:autoTitleDeleted val="0"/>
    <c:plotArea>
      <c:layout/>
      <c:barChart>
        <c:barDir val="bar"/>
        <c:grouping val="clustered"/>
        <c:varyColors val="0"/>
        <c:ser>
          <c:idx val="0"/>
          <c:order val="0"/>
          <c:tx>
            <c:v>Change</c:v>
          </c:tx>
          <c:invertIfNegative val="0"/>
          <c:cat>
            <c:strRef>
              <c:f>'9 Ghyst EI Test Change'!$AA$2:$AA$7</c:f>
              <c:strCache>
                <c:ptCount val="6"/>
                <c:pt idx="0">
                  <c:v>Self-Perception</c:v>
                </c:pt>
                <c:pt idx="1">
                  <c:v>Self-Expression</c:v>
                </c:pt>
                <c:pt idx="2">
                  <c:v>Interpersonal</c:v>
                </c:pt>
                <c:pt idx="3">
                  <c:v>Decision Making</c:v>
                </c:pt>
                <c:pt idx="4">
                  <c:v>Stress Management</c:v>
                </c:pt>
                <c:pt idx="5">
                  <c:v>Well Being Indicator</c:v>
                </c:pt>
              </c:strCache>
            </c:strRef>
          </c:cat>
          <c:val>
            <c:numRef>
              <c:f>'9 Ghyst EI Test Change'!$AB$2:$AB$7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E43-48A1-9156-03E9EB5E9649}"/>
            </c:ext>
          </c:extLst>
        </c:ser>
        <c:dLbls>
          <c:showLegendKey val="0"/>
          <c:showVal val="0"/>
          <c:showCatName val="0"/>
          <c:showSerName val="0"/>
          <c:showPercent val="0"/>
          <c:showBubbleSize val="0"/>
        </c:dLbls>
        <c:gapWidth val="150"/>
        <c:axId val="-1860263984"/>
        <c:axId val="-1860261232"/>
      </c:barChart>
      <c:catAx>
        <c:axId val="-1860263984"/>
        <c:scaling>
          <c:orientation val="maxMin"/>
        </c:scaling>
        <c:delete val="0"/>
        <c:axPos val="l"/>
        <c:numFmt formatCode="General" sourceLinked="0"/>
        <c:majorTickMark val="out"/>
        <c:minorTickMark val="none"/>
        <c:tickLblPos val="low"/>
        <c:crossAx val="-1860261232"/>
        <c:crossesAt val="0"/>
        <c:auto val="0"/>
        <c:lblAlgn val="ctr"/>
        <c:lblOffset val="100"/>
        <c:noMultiLvlLbl val="0"/>
      </c:catAx>
      <c:valAx>
        <c:axId val="-1860261232"/>
        <c:scaling>
          <c:orientation val="minMax"/>
          <c:max val="15"/>
          <c:min val="-15"/>
        </c:scaling>
        <c:delete val="0"/>
        <c:axPos val="t"/>
        <c:majorGridlines/>
        <c:numFmt formatCode="0" sourceLinked="1"/>
        <c:majorTickMark val="out"/>
        <c:minorTickMark val="none"/>
        <c:tickLblPos val="nextTo"/>
        <c:crossAx val="-1860263984"/>
        <c:crossesAt val="1"/>
        <c:crossBetween val="between"/>
        <c:majorUnit val="3"/>
      </c:valAx>
      <c:spPr>
        <a:noFill/>
      </c:spPr>
    </c:plotArea>
    <c:legend>
      <c:legendPos val="b"/>
      <c:overlay val="0"/>
    </c:legend>
    <c:plotVisOnly val="1"/>
    <c:dispBlanksAs val="gap"/>
    <c:showDLblsOverMax val="0"/>
  </c:chart>
  <c:spPr>
    <a:solidFill>
      <a:schemeClr val="bg2">
        <a:lumMod val="90000"/>
      </a:schemeClr>
    </a:solidFill>
    <a:scene3d>
      <a:camera prst="orthographicFront"/>
      <a:lightRig rig="threePt" dir="t"/>
    </a:scene3d>
    <a:sp3d>
      <a:bevelT/>
    </a:sp3d>
  </c:spPr>
  <c:printSettings>
    <c:headerFooter/>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t>Results Change Between Test 1/Test 2</a:t>
            </a:r>
            <a:endParaRPr lang="en-US"/>
          </a:p>
        </c:rich>
      </c:tx>
      <c:overlay val="0"/>
    </c:title>
    <c:autoTitleDeleted val="0"/>
    <c:plotArea>
      <c:layout/>
      <c:barChart>
        <c:barDir val="bar"/>
        <c:grouping val="clustered"/>
        <c:varyColors val="0"/>
        <c:ser>
          <c:idx val="0"/>
          <c:order val="0"/>
          <c:tx>
            <c:v>Change</c:v>
          </c:tx>
          <c:invertIfNegative val="0"/>
          <c:cat>
            <c:strRef>
              <c:f>'10Symptom Survey Results Change'!$S$2:$S$9</c:f>
              <c:strCache>
                <c:ptCount val="8"/>
                <c:pt idx="0">
                  <c:v>Sympathetic Dominance</c:v>
                </c:pt>
                <c:pt idx="1">
                  <c:v>Parasympathetic Dominance</c:v>
                </c:pt>
                <c:pt idx="2">
                  <c:v>Sugar Handling</c:v>
                </c:pt>
                <c:pt idx="3">
                  <c:v>Cardio Vascular</c:v>
                </c:pt>
                <c:pt idx="4">
                  <c:v>Biliary/Liver</c:v>
                </c:pt>
                <c:pt idx="5">
                  <c:v>Digestive</c:v>
                </c:pt>
                <c:pt idx="6">
                  <c:v>Adrenal</c:v>
                </c:pt>
                <c:pt idx="7">
                  <c:v>Foundational</c:v>
                </c:pt>
              </c:strCache>
            </c:strRef>
          </c:cat>
          <c:val>
            <c:numRef>
              <c:f>'10Symptom Survey Results Change'!$T$2:$T$9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10B-4D81-99E3-8ADA456AD76F}"/>
            </c:ext>
          </c:extLst>
        </c:ser>
        <c:dLbls>
          <c:showLegendKey val="0"/>
          <c:showVal val="0"/>
          <c:showCatName val="0"/>
          <c:showSerName val="0"/>
          <c:showPercent val="0"/>
          <c:showBubbleSize val="0"/>
        </c:dLbls>
        <c:gapWidth val="75"/>
        <c:overlap val="-25"/>
        <c:axId val="-1819237520"/>
        <c:axId val="-1819234768"/>
      </c:barChart>
      <c:catAx>
        <c:axId val="-1819237520"/>
        <c:scaling>
          <c:orientation val="maxMin"/>
        </c:scaling>
        <c:delete val="0"/>
        <c:axPos val="l"/>
        <c:numFmt formatCode="General" sourceLinked="0"/>
        <c:majorTickMark val="none"/>
        <c:minorTickMark val="none"/>
        <c:tickLblPos val="low"/>
        <c:crossAx val="-1819234768"/>
        <c:crosses val="autoZero"/>
        <c:auto val="1"/>
        <c:lblAlgn val="ctr"/>
        <c:lblOffset val="100"/>
        <c:noMultiLvlLbl val="0"/>
      </c:catAx>
      <c:valAx>
        <c:axId val="-1819234768"/>
        <c:scaling>
          <c:orientation val="minMax"/>
          <c:max val="5"/>
          <c:min val="-5"/>
        </c:scaling>
        <c:delete val="0"/>
        <c:axPos val="t"/>
        <c:majorGridlines/>
        <c:numFmt formatCode="0" sourceLinked="1"/>
        <c:majorTickMark val="none"/>
        <c:minorTickMark val="none"/>
        <c:tickLblPos val="nextTo"/>
        <c:spPr>
          <a:ln w="9525">
            <a:noFill/>
          </a:ln>
        </c:spPr>
        <c:crossAx val="-1819237520"/>
        <c:crosses val="autoZero"/>
        <c:crossBetween val="between"/>
        <c:majorUnit val="1"/>
      </c:valAx>
      <c:spPr>
        <a:noFill/>
      </c:spPr>
    </c:plotArea>
    <c:legend>
      <c:legendPos val="b"/>
      <c:overlay val="0"/>
    </c:legend>
    <c:plotVisOnly val="1"/>
    <c:dispBlanksAs val="gap"/>
    <c:showDLblsOverMax val="0"/>
  </c:chart>
  <c:spPr>
    <a:gradFill>
      <a:gsLst>
        <a:gs pos="0">
          <a:srgbClr val="FFEFD1"/>
        </a:gs>
        <a:gs pos="64999">
          <a:srgbClr val="F0EBD5"/>
        </a:gs>
        <a:gs pos="100000">
          <a:srgbClr val="D1C39F"/>
        </a:gs>
      </a:gsLst>
      <a:lin ang="5400000" scaled="0"/>
    </a:gradFill>
    <a:scene3d>
      <a:camera prst="orthographicFront"/>
      <a:lightRig rig="threePt" dir="t"/>
    </a:scene3d>
    <a:sp3d>
      <a:bevelT/>
      <a:bevelB/>
    </a:sp3d>
  </c:spPr>
  <c:printSettings>
    <c:headerFooter/>
    <c:pageMargins b="0.750000000000003" l="0.70000000000000295" r="0.70000000000000295" t="0.750000000000003"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3" Type="http://schemas.openxmlformats.org/officeDocument/2006/relationships/image" Target="../media/image4.jpg"/><Relationship Id="rId7" Type="http://schemas.openxmlformats.org/officeDocument/2006/relationships/image" Target="../media/image8.jpg"/><Relationship Id="rId12" Type="http://schemas.openxmlformats.org/officeDocument/2006/relationships/image" Target="../media/image13.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jpg"/><Relationship Id="rId15" Type="http://schemas.openxmlformats.org/officeDocument/2006/relationships/image" Target="../media/image16.jpg"/><Relationship Id="rId10" Type="http://schemas.openxmlformats.org/officeDocument/2006/relationships/image" Target="../media/image11.jp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6</xdr:col>
      <xdr:colOff>394375</xdr:colOff>
      <xdr:row>0</xdr:row>
      <xdr:rowOff>165100</xdr:rowOff>
    </xdr:from>
    <xdr:to>
      <xdr:col>8</xdr:col>
      <xdr:colOff>357426</xdr:colOff>
      <xdr:row>11</xdr:row>
      <xdr:rowOff>165100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9825" y="165100"/>
          <a:ext cx="1220351" cy="209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85727</xdr:colOff>
      <xdr:row>0</xdr:row>
      <xdr:rowOff>66675</xdr:rowOff>
    </xdr:from>
    <xdr:to>
      <xdr:col>13</xdr:col>
      <xdr:colOff>520052</xdr:colOff>
      <xdr:row>39</xdr:row>
      <xdr:rowOff>140025</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6349</xdr:colOff>
      <xdr:row>7</xdr:row>
      <xdr:rowOff>120650</xdr:rowOff>
    </xdr:from>
    <xdr:to>
      <xdr:col>23</xdr:col>
      <xdr:colOff>79375</xdr:colOff>
      <xdr:row>22</xdr:row>
      <xdr:rowOff>143150</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85726</xdr:colOff>
      <xdr:row>0</xdr:row>
      <xdr:rowOff>66675</xdr:rowOff>
    </xdr:from>
    <xdr:to>
      <xdr:col>14</xdr:col>
      <xdr:colOff>361951</xdr:colOff>
      <xdr:row>34</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166687</xdr:colOff>
      <xdr:row>170</xdr:row>
      <xdr:rowOff>381000</xdr:rowOff>
    </xdr:from>
    <xdr:to>
      <xdr:col>0</xdr:col>
      <xdr:colOff>3766687</xdr:colOff>
      <xdr:row>170</xdr:row>
      <xdr:rowOff>2784000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687" y="40195500"/>
          <a:ext cx="3600000" cy="2403000"/>
        </a:xfrm>
        <a:prstGeom prst="rect">
          <a:avLst/>
        </a:prstGeom>
      </xdr:spPr>
    </xdr:pic>
    <xdr:clientData/>
  </xdr:twoCellAnchor>
  <xdr:twoCellAnchor editAs="oneCell">
    <xdr:from>
      <xdr:col>0</xdr:col>
      <xdr:colOff>130968</xdr:colOff>
      <xdr:row>208</xdr:row>
      <xdr:rowOff>178593</xdr:rowOff>
    </xdr:from>
    <xdr:to>
      <xdr:col>0</xdr:col>
      <xdr:colOff>2002968</xdr:colOff>
      <xdr:row>208</xdr:row>
      <xdr:rowOff>2986593</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968" y="52928043"/>
          <a:ext cx="1872000" cy="2808000"/>
        </a:xfrm>
        <a:prstGeom prst="rect">
          <a:avLst/>
        </a:prstGeom>
      </xdr:spPr>
    </xdr:pic>
    <xdr:clientData/>
  </xdr:twoCellAnchor>
  <xdr:twoCellAnchor editAs="oneCell">
    <xdr:from>
      <xdr:col>0</xdr:col>
      <xdr:colOff>190501</xdr:colOff>
      <xdr:row>244</xdr:row>
      <xdr:rowOff>333374</xdr:rowOff>
    </xdr:from>
    <xdr:to>
      <xdr:col>0</xdr:col>
      <xdr:colOff>3790501</xdr:colOff>
      <xdr:row>244</xdr:row>
      <xdr:rowOff>2898374</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1" y="67036949"/>
          <a:ext cx="3600000" cy="2565000"/>
        </a:xfrm>
        <a:prstGeom prst="rect">
          <a:avLst/>
        </a:prstGeom>
      </xdr:spPr>
    </xdr:pic>
    <xdr:clientData/>
  </xdr:twoCellAnchor>
  <xdr:twoCellAnchor editAs="oneCell">
    <xdr:from>
      <xdr:col>0</xdr:col>
      <xdr:colOff>166687</xdr:colOff>
      <xdr:row>282</xdr:row>
      <xdr:rowOff>416719</xdr:rowOff>
    </xdr:from>
    <xdr:to>
      <xdr:col>0</xdr:col>
      <xdr:colOff>3766687</xdr:colOff>
      <xdr:row>282</xdr:row>
      <xdr:rowOff>2819719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6687" y="81007744"/>
          <a:ext cx="3600000" cy="2403000"/>
        </a:xfrm>
        <a:prstGeom prst="rect">
          <a:avLst/>
        </a:prstGeom>
      </xdr:spPr>
    </xdr:pic>
    <xdr:clientData/>
  </xdr:twoCellAnchor>
  <xdr:twoCellAnchor editAs="oneCell">
    <xdr:from>
      <xdr:col>0</xdr:col>
      <xdr:colOff>226219</xdr:colOff>
      <xdr:row>316</xdr:row>
      <xdr:rowOff>500062</xdr:rowOff>
    </xdr:from>
    <xdr:to>
      <xdr:col>0</xdr:col>
      <xdr:colOff>3826219</xdr:colOff>
      <xdr:row>316</xdr:row>
      <xdr:rowOff>2732062</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6219" y="92225812"/>
          <a:ext cx="3600000" cy="2232000"/>
        </a:xfrm>
        <a:prstGeom prst="rect">
          <a:avLst/>
        </a:prstGeom>
      </xdr:spPr>
    </xdr:pic>
    <xdr:clientData/>
  </xdr:twoCellAnchor>
  <xdr:twoCellAnchor editAs="oneCell">
    <xdr:from>
      <xdr:col>0</xdr:col>
      <xdr:colOff>214312</xdr:colOff>
      <xdr:row>357</xdr:row>
      <xdr:rowOff>261937</xdr:rowOff>
    </xdr:from>
    <xdr:to>
      <xdr:col>0</xdr:col>
      <xdr:colOff>3814312</xdr:colOff>
      <xdr:row>357</xdr:row>
      <xdr:rowOff>2961937</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4312" y="107079520"/>
          <a:ext cx="3600000" cy="2700000"/>
        </a:xfrm>
        <a:prstGeom prst="rect">
          <a:avLst/>
        </a:prstGeom>
      </xdr:spPr>
    </xdr:pic>
    <xdr:clientData/>
  </xdr:twoCellAnchor>
  <xdr:twoCellAnchor editAs="oneCell">
    <xdr:from>
      <xdr:col>0</xdr:col>
      <xdr:colOff>130969</xdr:colOff>
      <xdr:row>389</xdr:row>
      <xdr:rowOff>154781</xdr:rowOff>
    </xdr:from>
    <xdr:to>
      <xdr:col>0</xdr:col>
      <xdr:colOff>1822969</xdr:colOff>
      <xdr:row>389</xdr:row>
      <xdr:rowOff>3022721</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0969" y="116963031"/>
          <a:ext cx="1692000" cy="2867940"/>
        </a:xfrm>
        <a:prstGeom prst="rect">
          <a:avLst/>
        </a:prstGeom>
      </xdr:spPr>
    </xdr:pic>
    <xdr:clientData/>
  </xdr:twoCellAnchor>
  <xdr:twoCellAnchor editAs="oneCell">
    <xdr:from>
      <xdr:col>0</xdr:col>
      <xdr:colOff>166688</xdr:colOff>
      <xdr:row>421</xdr:row>
      <xdr:rowOff>95250</xdr:rowOff>
    </xdr:from>
    <xdr:to>
      <xdr:col>0</xdr:col>
      <xdr:colOff>1858688</xdr:colOff>
      <xdr:row>421</xdr:row>
      <xdr:rowOff>2963190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688" y="127328083"/>
          <a:ext cx="1692000" cy="2867940"/>
        </a:xfrm>
        <a:prstGeom prst="rect">
          <a:avLst/>
        </a:prstGeom>
      </xdr:spPr>
    </xdr:pic>
    <xdr:clientData/>
  </xdr:twoCellAnchor>
  <xdr:twoCellAnchor editAs="oneCell">
    <xdr:from>
      <xdr:col>0</xdr:col>
      <xdr:colOff>154780</xdr:colOff>
      <xdr:row>453</xdr:row>
      <xdr:rowOff>166688</xdr:rowOff>
    </xdr:from>
    <xdr:to>
      <xdr:col>0</xdr:col>
      <xdr:colOff>3394780</xdr:colOff>
      <xdr:row>453</xdr:row>
      <xdr:rowOff>2944988</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4780" y="137125605"/>
          <a:ext cx="3240000" cy="2778300"/>
        </a:xfrm>
        <a:prstGeom prst="rect">
          <a:avLst/>
        </a:prstGeom>
      </xdr:spPr>
    </xdr:pic>
    <xdr:clientData/>
  </xdr:twoCellAnchor>
  <xdr:twoCellAnchor editAs="oneCell">
    <xdr:from>
      <xdr:col>0</xdr:col>
      <xdr:colOff>130969</xdr:colOff>
      <xdr:row>487</xdr:row>
      <xdr:rowOff>107157</xdr:rowOff>
    </xdr:from>
    <xdr:to>
      <xdr:col>0</xdr:col>
      <xdr:colOff>2038969</xdr:colOff>
      <xdr:row>487</xdr:row>
      <xdr:rowOff>2973927</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969" y="147342490"/>
          <a:ext cx="1908000" cy="2866770"/>
        </a:xfrm>
        <a:prstGeom prst="rect">
          <a:avLst/>
        </a:prstGeom>
      </xdr:spPr>
    </xdr:pic>
    <xdr:clientData/>
  </xdr:twoCellAnchor>
  <xdr:twoCellAnchor editAs="oneCell">
    <xdr:from>
      <xdr:col>0</xdr:col>
      <xdr:colOff>130969</xdr:colOff>
      <xdr:row>521</xdr:row>
      <xdr:rowOff>345281</xdr:rowOff>
    </xdr:from>
    <xdr:to>
      <xdr:col>0</xdr:col>
      <xdr:colOff>3730969</xdr:colOff>
      <xdr:row>521</xdr:row>
      <xdr:rowOff>2748281</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0969" y="157603031"/>
          <a:ext cx="3600000" cy="2403000"/>
        </a:xfrm>
        <a:prstGeom prst="rect">
          <a:avLst/>
        </a:prstGeom>
      </xdr:spPr>
    </xdr:pic>
    <xdr:clientData/>
  </xdr:twoCellAnchor>
  <xdr:twoCellAnchor editAs="oneCell">
    <xdr:from>
      <xdr:col>0</xdr:col>
      <xdr:colOff>0</xdr:colOff>
      <xdr:row>61</xdr:row>
      <xdr:rowOff>0</xdr:rowOff>
    </xdr:from>
    <xdr:to>
      <xdr:col>0</xdr:col>
      <xdr:colOff>2327275</xdr:colOff>
      <xdr:row>61</xdr:row>
      <xdr:rowOff>1515745</xdr:rowOff>
    </xdr:to>
    <xdr:pic>
      <xdr:nvPicPr>
        <xdr:cNvPr id="20" name="Picture 19" descr="A picture containing motorcycle, object, engine, parked&#10;&#10;Description automatically generated">
          <a:extLst>
            <a:ext uri="{FF2B5EF4-FFF2-40B4-BE49-F238E27FC236}">
              <a16:creationId xmlns:a16="http://schemas.microsoft.com/office/drawing/2014/main" id="{00000000-0008-0000-0500-000014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0" y="15900400"/>
          <a:ext cx="2327275" cy="1515745"/>
        </a:xfrm>
        <a:prstGeom prst="rect">
          <a:avLst/>
        </a:prstGeom>
        <a:noFill/>
        <a:ln>
          <a:noFill/>
        </a:ln>
      </xdr:spPr>
    </xdr:pic>
    <xdr:clientData/>
  </xdr:twoCellAnchor>
  <xdr:twoCellAnchor editAs="oneCell">
    <xdr:from>
      <xdr:col>0</xdr:col>
      <xdr:colOff>0</xdr:colOff>
      <xdr:row>74</xdr:row>
      <xdr:rowOff>0</xdr:rowOff>
    </xdr:from>
    <xdr:to>
      <xdr:col>0</xdr:col>
      <xdr:colOff>1392555</xdr:colOff>
      <xdr:row>74</xdr:row>
      <xdr:rowOff>1392555</xdr:rowOff>
    </xdr:to>
    <xdr:pic>
      <xdr:nvPicPr>
        <xdr:cNvPr id="22" name="Picture 21" descr="A picture containing computer, sitting, table, blue&#10;&#10;Description automatically generated">
          <a:extLst>
            <a:ext uri="{FF2B5EF4-FFF2-40B4-BE49-F238E27FC236}">
              <a16:creationId xmlns:a16="http://schemas.microsoft.com/office/drawing/2014/main" id="{00000000-0008-0000-0500-000016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0" y="21750867"/>
          <a:ext cx="1392555" cy="1392555"/>
        </a:xfrm>
        <a:prstGeom prst="rect">
          <a:avLst/>
        </a:prstGeom>
        <a:noFill/>
        <a:ln>
          <a:noFill/>
        </a:ln>
      </xdr:spPr>
    </xdr:pic>
    <xdr:clientData/>
  </xdr:twoCellAnchor>
  <xdr:twoCellAnchor editAs="oneCell">
    <xdr:from>
      <xdr:col>0</xdr:col>
      <xdr:colOff>0</xdr:colOff>
      <xdr:row>77</xdr:row>
      <xdr:rowOff>0</xdr:rowOff>
    </xdr:from>
    <xdr:to>
      <xdr:col>0</xdr:col>
      <xdr:colOff>2010410</xdr:colOff>
      <xdr:row>77</xdr:row>
      <xdr:rowOff>1921510</xdr:rowOff>
    </xdr:to>
    <xdr:pic>
      <xdr:nvPicPr>
        <xdr:cNvPr id="29" name="Picture 28" descr="A dog lying on a sandy beach&#10;&#10;Description automatically generated">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23867533"/>
          <a:ext cx="2010410" cy="1921510"/>
        </a:xfrm>
        <a:prstGeom prst="rect">
          <a:avLst/>
        </a:prstGeom>
      </xdr:spPr>
    </xdr:pic>
    <xdr:clientData/>
  </xdr:twoCellAnchor>
  <xdr:twoCellAnchor editAs="oneCell">
    <xdr:from>
      <xdr:col>0</xdr:col>
      <xdr:colOff>0</xdr:colOff>
      <xdr:row>80</xdr:row>
      <xdr:rowOff>0</xdr:rowOff>
    </xdr:from>
    <xdr:to>
      <xdr:col>0</xdr:col>
      <xdr:colOff>2981325</xdr:colOff>
      <xdr:row>80</xdr:row>
      <xdr:rowOff>1854835</xdr:rowOff>
    </xdr:to>
    <xdr:pic>
      <xdr:nvPicPr>
        <xdr:cNvPr id="32" name="Picture 31" descr="A picture containing laptop, indoor, computer, woman&#10;&#10;Description automatically generated">
          <a:extLst>
            <a:ext uri="{FF2B5EF4-FFF2-40B4-BE49-F238E27FC236}">
              <a16:creationId xmlns:a16="http://schemas.microsoft.com/office/drawing/2014/main" id="{00000000-0008-0000-0500-000020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26559933"/>
          <a:ext cx="2981325" cy="1854835"/>
        </a:xfrm>
        <a:prstGeom prst="rect">
          <a:avLst/>
        </a:prstGeom>
      </xdr:spPr>
    </xdr:pic>
    <xdr:clientData/>
  </xdr:twoCellAnchor>
  <xdr:twoCellAnchor editAs="oneCell">
    <xdr:from>
      <xdr:col>0</xdr:col>
      <xdr:colOff>0</xdr:colOff>
      <xdr:row>85</xdr:row>
      <xdr:rowOff>0</xdr:rowOff>
    </xdr:from>
    <xdr:to>
      <xdr:col>0</xdr:col>
      <xdr:colOff>2593340</xdr:colOff>
      <xdr:row>85</xdr:row>
      <xdr:rowOff>1731010</xdr:rowOff>
    </xdr:to>
    <xdr:pic>
      <xdr:nvPicPr>
        <xdr:cNvPr id="34" name="Picture 33" descr="A picture containing looking, man&#10;&#10;Description automatically generated">
          <a:extLst>
            <a:ext uri="{FF2B5EF4-FFF2-40B4-BE49-F238E27FC236}">
              <a16:creationId xmlns:a16="http://schemas.microsoft.com/office/drawing/2014/main" id="{00000000-0008-0000-0500-000022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bwMode="auto">
        <a:xfrm>
          <a:off x="0" y="29836533"/>
          <a:ext cx="2593340" cy="17310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85726</xdr:colOff>
      <xdr:row>0</xdr:row>
      <xdr:rowOff>66674</xdr:rowOff>
    </xdr:from>
    <xdr:to>
      <xdr:col>14</xdr:col>
      <xdr:colOff>498076</xdr:colOff>
      <xdr:row>39</xdr:row>
      <xdr:rowOff>140024</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7</xdr:row>
      <xdr:rowOff>146050</xdr:rowOff>
    </xdr:from>
    <xdr:to>
      <xdr:col>27</xdr:col>
      <xdr:colOff>22275</xdr:colOff>
      <xdr:row>22</xdr:row>
      <xdr:rowOff>168550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85726</xdr:colOff>
      <xdr:row>0</xdr:row>
      <xdr:rowOff>66675</xdr:rowOff>
    </xdr:from>
    <xdr:to>
      <xdr:col>14</xdr:col>
      <xdr:colOff>361951</xdr:colOff>
      <xdr:row>34</xdr:row>
      <xdr:rowOff>152400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2:G50" totalsRowShown="0" headerRowDxfId="45" headerRowBorderDxfId="44" tableBorderDxfId="43">
  <tableColumns count="7">
    <tableColumn id="1" xr3:uid="{00000000-0010-0000-0000-000001000000}" name=" " dataDxfId="42"/>
    <tableColumn id="2" xr3:uid="{00000000-0010-0000-0000-000002000000}" name="Point Value" dataDxfId="41"/>
    <tableColumn id="3" xr3:uid="{00000000-0010-0000-0000-000003000000}" name="5" dataDxfId="40"/>
    <tableColumn id="4" xr3:uid="{00000000-0010-0000-0000-000004000000}" name="4" dataDxfId="39"/>
    <tableColumn id="5" xr3:uid="{00000000-0010-0000-0000-000005000000}" name="3" dataDxfId="38"/>
    <tableColumn id="6" xr3:uid="{00000000-0010-0000-0000-000006000000}" name="2" dataDxfId="37"/>
    <tableColumn id="7" xr3:uid="{00000000-0010-0000-0000-000007000000}" name="1" dataDxfId="36"/>
  </tableColumns>
  <tableStyleInfo name="TableStyleMedium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2:G50" totalsRowShown="0" headerRowDxfId="15" headerRowBorderDxfId="14" tableBorderDxfId="13">
  <tableColumns count="7">
    <tableColumn id="1" xr3:uid="{00000000-0010-0000-0100-000001000000}" name=" " dataDxfId="12"/>
    <tableColumn id="2" xr3:uid="{00000000-0010-0000-0100-000002000000}" name="Point Value" dataDxfId="11"/>
    <tableColumn id="3" xr3:uid="{00000000-0010-0000-0100-000003000000}" name="5" dataDxfId="10"/>
    <tableColumn id="4" xr3:uid="{00000000-0010-0000-0100-000004000000}" name="4" dataDxfId="9"/>
    <tableColumn id="5" xr3:uid="{00000000-0010-0000-0100-000005000000}" name="3" dataDxfId="8"/>
    <tableColumn id="6" xr3:uid="{00000000-0010-0000-0100-000006000000}" name="2" dataDxfId="7"/>
    <tableColumn id="7" xr3:uid="{00000000-0010-0000-0100-000007000000}" name="1" dataDxfId="6"/>
  </tableColumns>
  <tableStyleInfo name="TableStyleMedium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brentdarnell.com/" TargetMode="External"/><Relationship Id="rId2" Type="http://schemas.openxmlformats.org/officeDocument/2006/relationships/hyperlink" Target="mailto:brent@brentdarnell.com" TargetMode="External"/><Relationship Id="rId1" Type="http://schemas.openxmlformats.org/officeDocument/2006/relationships/hyperlink" Target="mailto:ghystca2@gmail.com"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mailto:docrobbins@naturallybalanced.com"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49"/>
  <sheetViews>
    <sheetView showGridLines="0" tabSelected="1" zoomScale="150" zoomScaleNormal="150" workbookViewId="0">
      <selection activeCell="P16" sqref="P16"/>
    </sheetView>
  </sheetViews>
  <sheetFormatPr baseColWidth="10" defaultColWidth="8.6640625" defaultRowHeight="15" x14ac:dyDescent="0.2"/>
  <cols>
    <col min="1" max="2" width="8.6640625" style="33"/>
    <col min="3" max="3" width="3.33203125" style="26" customWidth="1"/>
    <col min="4" max="4" width="3.33203125" customWidth="1"/>
    <col min="5" max="12" width="9.5" customWidth="1"/>
    <col min="13" max="18" width="10.6640625" customWidth="1"/>
  </cols>
  <sheetData>
    <row r="1" spans="1:12" s="33" customFormat="1" x14ac:dyDescent="0.2">
      <c r="C1" s="26"/>
    </row>
    <row r="2" spans="1:12" s="33" customFormat="1" x14ac:dyDescent="0.2">
      <c r="C2" s="26"/>
    </row>
    <row r="3" spans="1:12" s="33" customFormat="1" x14ac:dyDescent="0.2">
      <c r="C3" s="26"/>
    </row>
    <row r="4" spans="1:12" s="33" customFormat="1" x14ac:dyDescent="0.2">
      <c r="C4" s="26"/>
    </row>
    <row r="5" spans="1:12" s="33" customFormat="1" x14ac:dyDescent="0.2">
      <c r="C5" s="26"/>
    </row>
    <row r="6" spans="1:12" s="33" customFormat="1" x14ac:dyDescent="0.2">
      <c r="C6" s="26"/>
    </row>
    <row r="7" spans="1:12" s="33" customFormat="1" x14ac:dyDescent="0.2">
      <c r="C7" s="26"/>
    </row>
    <row r="8" spans="1:12" s="33" customFormat="1" x14ac:dyDescent="0.2">
      <c r="C8" s="26"/>
    </row>
    <row r="9" spans="1:12" s="33" customFormat="1" x14ac:dyDescent="0.2">
      <c r="C9" s="26"/>
    </row>
    <row r="10" spans="1:12" s="33" customFormat="1" x14ac:dyDescent="0.2">
      <c r="C10" s="26"/>
    </row>
    <row r="11" spans="1:12" s="33" customFormat="1" x14ac:dyDescent="0.2">
      <c r="C11" s="26"/>
    </row>
    <row r="12" spans="1:12" s="33" customFormat="1" x14ac:dyDescent="0.2">
      <c r="C12" s="26"/>
    </row>
    <row r="13" spans="1:12" s="33" customFormat="1" ht="16" thickBot="1" x14ac:dyDescent="0.25">
      <c r="C13" s="26"/>
    </row>
    <row r="14" spans="1:12" s="25" customFormat="1" ht="23.25" customHeight="1" thickBot="1" x14ac:dyDescent="0.35">
      <c r="A14" s="33"/>
      <c r="B14" s="33"/>
      <c r="C14" s="242" t="s">
        <v>97</v>
      </c>
      <c r="D14" s="243"/>
      <c r="E14" s="243"/>
      <c r="F14" s="243"/>
      <c r="G14" s="243"/>
      <c r="H14" s="243"/>
      <c r="I14" s="243"/>
      <c r="J14" s="243"/>
      <c r="K14" s="243"/>
      <c r="L14" s="244"/>
    </row>
    <row r="15" spans="1:12" s="33" customFormat="1" ht="15" customHeight="1" thickBot="1" x14ac:dyDescent="0.25">
      <c r="C15" s="221" t="s">
        <v>446</v>
      </c>
      <c r="D15" s="222"/>
      <c r="E15" s="222"/>
      <c r="F15" s="222"/>
      <c r="G15" s="222"/>
      <c r="H15" s="222"/>
      <c r="I15" s="222"/>
      <c r="J15" s="222"/>
      <c r="K15" s="222"/>
      <c r="L15" s="223"/>
    </row>
    <row r="16" spans="1:12" s="33" customFormat="1" ht="126" customHeight="1" thickBot="1" x14ac:dyDescent="0.25">
      <c r="C16" s="233" t="s">
        <v>588</v>
      </c>
      <c r="D16" s="234"/>
      <c r="E16" s="234"/>
      <c r="F16" s="234"/>
      <c r="G16" s="234"/>
      <c r="H16" s="234"/>
      <c r="I16" s="234"/>
      <c r="J16" s="234"/>
      <c r="K16" s="234"/>
      <c r="L16" s="235"/>
    </row>
    <row r="17" spans="1:12" s="33" customFormat="1" ht="45" customHeight="1" thickBot="1" x14ac:dyDescent="0.25">
      <c r="C17" s="230" t="s">
        <v>500</v>
      </c>
      <c r="D17" s="231"/>
      <c r="E17" s="231"/>
      <c r="F17" s="231"/>
      <c r="G17" s="231"/>
      <c r="H17" s="231"/>
      <c r="I17" s="231"/>
      <c r="J17" s="231"/>
      <c r="K17" s="231"/>
      <c r="L17" s="232"/>
    </row>
    <row r="18" spans="1:12" ht="15" customHeight="1" x14ac:dyDescent="0.2">
      <c r="C18" s="30" t="s">
        <v>84</v>
      </c>
      <c r="D18" s="224" t="s">
        <v>108</v>
      </c>
      <c r="E18" s="224"/>
      <c r="F18" s="224"/>
      <c r="G18" s="224"/>
      <c r="H18" s="224"/>
      <c r="I18" s="224"/>
      <c r="J18" s="224"/>
      <c r="K18" s="224"/>
      <c r="L18" s="225"/>
    </row>
    <row r="19" spans="1:12" ht="30" customHeight="1" x14ac:dyDescent="0.2">
      <c r="C19" s="198"/>
      <c r="D19" s="31" t="s">
        <v>88</v>
      </c>
      <c r="E19" s="219" t="s">
        <v>507</v>
      </c>
      <c r="F19" s="219"/>
      <c r="G19" s="219"/>
      <c r="H19" s="219"/>
      <c r="I19" s="219"/>
      <c r="J19" s="219"/>
      <c r="K19" s="219"/>
      <c r="L19" s="220"/>
    </row>
    <row r="20" spans="1:12" ht="30" customHeight="1" x14ac:dyDescent="0.2">
      <c r="C20" s="27"/>
      <c r="D20" s="31" t="s">
        <v>89</v>
      </c>
      <c r="E20" s="219" t="s">
        <v>508</v>
      </c>
      <c r="F20" s="219"/>
      <c r="G20" s="219"/>
      <c r="H20" s="219"/>
      <c r="I20" s="219"/>
      <c r="J20" s="219"/>
      <c r="K20" s="219"/>
      <c r="L20" s="220"/>
    </row>
    <row r="21" spans="1:12" s="25" customFormat="1" ht="16" thickBot="1" x14ac:dyDescent="0.25">
      <c r="A21" s="33"/>
      <c r="B21" s="33"/>
      <c r="C21" s="28"/>
      <c r="D21" s="29"/>
      <c r="E21" s="228"/>
      <c r="F21" s="228"/>
      <c r="G21" s="228"/>
      <c r="H21" s="228"/>
      <c r="I21" s="228"/>
      <c r="J21" s="228"/>
      <c r="K21" s="228"/>
      <c r="L21" s="229"/>
    </row>
    <row r="22" spans="1:12" s="199" customFormat="1" ht="15" customHeight="1" x14ac:dyDescent="0.2">
      <c r="C22" s="200" t="s">
        <v>85</v>
      </c>
      <c r="D22" s="215" t="s">
        <v>502</v>
      </c>
      <c r="E22" s="215"/>
      <c r="F22" s="215"/>
      <c r="G22" s="215"/>
      <c r="H22" s="215"/>
      <c r="I22" s="215"/>
      <c r="J22" s="215"/>
      <c r="K22" s="215"/>
      <c r="L22" s="216"/>
    </row>
    <row r="23" spans="1:12" s="33" customFormat="1" ht="15" customHeight="1" x14ac:dyDescent="0.2">
      <c r="C23" s="198"/>
      <c r="D23" s="31" t="s">
        <v>88</v>
      </c>
      <c r="E23" s="219" t="s">
        <v>501</v>
      </c>
      <c r="F23" s="219"/>
      <c r="G23" s="219"/>
      <c r="H23" s="219"/>
      <c r="I23" s="219"/>
      <c r="J23" s="219"/>
      <c r="K23" s="219"/>
      <c r="L23" s="220"/>
    </row>
    <row r="24" spans="1:12" s="33" customFormat="1" ht="15" customHeight="1" thickBot="1" x14ac:dyDescent="0.25">
      <c r="C24" s="198"/>
      <c r="D24" s="31"/>
      <c r="E24" s="219"/>
      <c r="F24" s="219"/>
      <c r="G24" s="219"/>
      <c r="H24" s="219"/>
      <c r="I24" s="219"/>
      <c r="J24" s="219"/>
      <c r="K24" s="219"/>
      <c r="L24" s="220"/>
    </row>
    <row r="25" spans="1:12" s="199" customFormat="1" ht="15" customHeight="1" x14ac:dyDescent="0.2">
      <c r="C25" s="200" t="s">
        <v>86</v>
      </c>
      <c r="D25" s="215" t="s">
        <v>493</v>
      </c>
      <c r="E25" s="215"/>
      <c r="F25" s="215"/>
      <c r="G25" s="215"/>
      <c r="H25" s="215"/>
      <c r="I25" s="215"/>
      <c r="J25" s="215"/>
      <c r="K25" s="215"/>
      <c r="L25" s="216"/>
    </row>
    <row r="26" spans="1:12" s="33" customFormat="1" ht="15" customHeight="1" x14ac:dyDescent="0.2">
      <c r="C26" s="198"/>
      <c r="D26" s="31" t="s">
        <v>88</v>
      </c>
      <c r="E26" s="219" t="s">
        <v>503</v>
      </c>
      <c r="F26" s="219"/>
      <c r="G26" s="219"/>
      <c r="H26" s="219"/>
      <c r="I26" s="219"/>
      <c r="J26" s="219"/>
      <c r="K26" s="219"/>
      <c r="L26" s="220"/>
    </row>
    <row r="27" spans="1:12" s="33" customFormat="1" ht="30" customHeight="1" x14ac:dyDescent="0.2">
      <c r="C27" s="198"/>
      <c r="D27" s="31" t="s">
        <v>89</v>
      </c>
      <c r="E27" s="219" t="s">
        <v>504</v>
      </c>
      <c r="F27" s="219"/>
      <c r="G27" s="219"/>
      <c r="H27" s="219"/>
      <c r="I27" s="219"/>
      <c r="J27" s="219"/>
      <c r="K27" s="219"/>
      <c r="L27" s="220"/>
    </row>
    <row r="28" spans="1:12" s="33" customFormat="1" ht="15" customHeight="1" x14ac:dyDescent="0.2">
      <c r="C28" s="198"/>
      <c r="D28" s="31" t="s">
        <v>505</v>
      </c>
      <c r="E28" s="219" t="s">
        <v>506</v>
      </c>
      <c r="F28" s="219"/>
      <c r="G28" s="219"/>
      <c r="H28" s="219"/>
      <c r="I28" s="219"/>
      <c r="J28" s="219"/>
      <c r="K28" s="219"/>
      <c r="L28" s="220"/>
    </row>
    <row r="29" spans="1:12" s="33" customFormat="1" ht="15" customHeight="1" thickBot="1" x14ac:dyDescent="0.25">
      <c r="C29" s="198"/>
      <c r="D29" s="31"/>
      <c r="E29" s="219"/>
      <c r="F29" s="219"/>
      <c r="G29" s="219"/>
      <c r="H29" s="219"/>
      <c r="I29" s="219"/>
      <c r="J29" s="219"/>
      <c r="K29" s="219"/>
      <c r="L29" s="220"/>
    </row>
    <row r="30" spans="1:12" s="199" customFormat="1" ht="30" customHeight="1" thickBot="1" x14ac:dyDescent="0.25">
      <c r="C30" s="200" t="s">
        <v>87</v>
      </c>
      <c r="D30" s="215" t="s">
        <v>494</v>
      </c>
      <c r="E30" s="215"/>
      <c r="F30" s="215"/>
      <c r="G30" s="215"/>
      <c r="H30" s="215"/>
      <c r="I30" s="215"/>
      <c r="J30" s="215"/>
      <c r="K30" s="215"/>
      <c r="L30" s="216"/>
    </row>
    <row r="31" spans="1:12" s="33" customFormat="1" ht="30" customHeight="1" thickBot="1" x14ac:dyDescent="0.25">
      <c r="C31" s="201" t="s">
        <v>495</v>
      </c>
      <c r="D31" s="226" t="s">
        <v>496</v>
      </c>
      <c r="E31" s="226"/>
      <c r="F31" s="226"/>
      <c r="G31" s="226"/>
      <c r="H31" s="226"/>
      <c r="I31" s="226"/>
      <c r="J31" s="226"/>
      <c r="K31" s="226"/>
      <c r="L31" s="227"/>
    </row>
    <row r="32" spans="1:12" s="33" customFormat="1" ht="16" thickBot="1" x14ac:dyDescent="0.25"/>
    <row r="33" spans="3:23" s="33" customFormat="1" ht="48" customHeight="1" thickBot="1" x14ac:dyDescent="0.35">
      <c r="C33" s="245" t="s">
        <v>497</v>
      </c>
      <c r="D33" s="246"/>
      <c r="E33" s="246"/>
      <c r="F33" s="246"/>
      <c r="G33" s="246"/>
      <c r="H33" s="246"/>
      <c r="I33" s="246"/>
      <c r="J33" s="246"/>
      <c r="K33" s="246"/>
      <c r="L33" s="247"/>
    </row>
    <row r="34" spans="3:23" s="33" customFormat="1" x14ac:dyDescent="0.2">
      <c r="C34" s="30" t="s">
        <v>84</v>
      </c>
      <c r="D34" s="224" t="s">
        <v>498</v>
      </c>
      <c r="E34" s="224"/>
      <c r="F34" s="224"/>
      <c r="G34" s="224"/>
      <c r="H34" s="224"/>
      <c r="I34" s="224"/>
      <c r="J34" s="224"/>
      <c r="K34" s="224"/>
      <c r="L34" s="225"/>
    </row>
    <row r="35" spans="3:23" s="199" customFormat="1" ht="30" customHeight="1" x14ac:dyDescent="0.2">
      <c r="C35" s="198"/>
      <c r="D35" s="31" t="s">
        <v>88</v>
      </c>
      <c r="E35" s="219" t="s">
        <v>509</v>
      </c>
      <c r="F35" s="219"/>
      <c r="G35" s="219"/>
      <c r="H35" s="219"/>
      <c r="I35" s="219"/>
      <c r="J35" s="219"/>
      <c r="K35" s="219"/>
      <c r="L35" s="220"/>
    </row>
    <row r="36" spans="3:23" s="199" customFormat="1" ht="30" customHeight="1" x14ac:dyDescent="0.2">
      <c r="C36" s="198"/>
      <c r="D36" s="31" t="s">
        <v>89</v>
      </c>
      <c r="E36" s="219" t="s">
        <v>508</v>
      </c>
      <c r="F36" s="219"/>
      <c r="G36" s="219"/>
      <c r="H36" s="219"/>
      <c r="I36" s="219"/>
      <c r="J36" s="219"/>
      <c r="K36" s="219"/>
      <c r="L36" s="220"/>
    </row>
    <row r="37" spans="3:23" ht="16" thickBot="1" x14ac:dyDescent="0.25">
      <c r="C37" s="28"/>
      <c r="D37" s="29"/>
      <c r="E37" s="35"/>
      <c r="F37" s="35"/>
      <c r="G37" s="35"/>
      <c r="H37" s="35"/>
      <c r="I37" s="35"/>
      <c r="J37" s="35"/>
      <c r="K37" s="35"/>
      <c r="L37" s="36"/>
    </row>
    <row r="38" spans="3:23" s="199" customFormat="1" ht="30" customHeight="1" x14ac:dyDescent="0.2">
      <c r="C38" s="200" t="s">
        <v>85</v>
      </c>
      <c r="D38" s="215" t="s">
        <v>510</v>
      </c>
      <c r="E38" s="215"/>
      <c r="F38" s="215"/>
      <c r="G38" s="215"/>
      <c r="H38" s="215"/>
      <c r="I38" s="215"/>
      <c r="J38" s="215"/>
      <c r="K38" s="215"/>
      <c r="L38" s="216"/>
    </row>
    <row r="39" spans="3:23" s="199" customFormat="1" ht="15" customHeight="1" x14ac:dyDescent="0.2">
      <c r="C39" s="198"/>
      <c r="D39" s="31" t="s">
        <v>88</v>
      </c>
      <c r="E39" s="219" t="s">
        <v>501</v>
      </c>
      <c r="F39" s="219"/>
      <c r="G39" s="219"/>
      <c r="H39" s="219"/>
      <c r="I39" s="219"/>
      <c r="J39" s="219"/>
      <c r="K39" s="219"/>
      <c r="L39" s="220"/>
    </row>
    <row r="40" spans="3:23" s="199" customFormat="1" ht="15" customHeight="1" thickBot="1" x14ac:dyDescent="0.25">
      <c r="C40" s="198"/>
      <c r="D40" s="31"/>
      <c r="E40" s="217"/>
      <c r="F40" s="217"/>
      <c r="G40" s="217"/>
      <c r="H40" s="217"/>
      <c r="I40" s="217"/>
      <c r="J40" s="217"/>
      <c r="K40" s="217"/>
      <c r="L40" s="218"/>
    </row>
    <row r="41" spans="3:23" ht="16" thickBot="1" x14ac:dyDescent="0.25">
      <c r="C41" s="30" t="s">
        <v>86</v>
      </c>
      <c r="D41" s="224" t="s">
        <v>584</v>
      </c>
      <c r="E41" s="224"/>
      <c r="F41" s="224"/>
      <c r="G41" s="224"/>
      <c r="H41" s="224"/>
      <c r="I41" s="224"/>
      <c r="J41" s="224"/>
      <c r="K41" s="224"/>
      <c r="L41" s="225"/>
      <c r="N41" s="33"/>
      <c r="O41" s="33"/>
      <c r="P41" s="33"/>
      <c r="Q41" s="33"/>
      <c r="R41" s="33"/>
      <c r="S41" s="33"/>
      <c r="T41" s="33"/>
      <c r="U41" s="33"/>
      <c r="V41" s="33"/>
      <c r="W41" s="33"/>
    </row>
    <row r="42" spans="3:23" s="199" customFormat="1" ht="30" customHeight="1" thickBot="1" x14ac:dyDescent="0.25">
      <c r="C42" s="200" t="s">
        <v>87</v>
      </c>
      <c r="D42" s="215" t="s">
        <v>585</v>
      </c>
      <c r="E42" s="215"/>
      <c r="F42" s="215"/>
      <c r="G42" s="215"/>
      <c r="H42" s="215"/>
      <c r="I42" s="215"/>
      <c r="J42" s="215"/>
      <c r="K42" s="215"/>
      <c r="L42" s="216"/>
    </row>
    <row r="43" spans="3:23" s="199" customFormat="1" ht="30" customHeight="1" x14ac:dyDescent="0.2">
      <c r="C43" s="200" t="s">
        <v>495</v>
      </c>
      <c r="D43" s="215" t="s">
        <v>499</v>
      </c>
      <c r="E43" s="215"/>
      <c r="F43" s="215"/>
      <c r="G43" s="215"/>
      <c r="H43" s="215"/>
      <c r="I43" s="215"/>
      <c r="J43" s="215"/>
      <c r="K43" s="215"/>
      <c r="L43" s="216"/>
    </row>
    <row r="44" spans="3:23" x14ac:dyDescent="0.2">
      <c r="C44" s="33"/>
      <c r="D44" s="33"/>
      <c r="E44" s="33"/>
      <c r="F44" s="33"/>
      <c r="G44" s="33"/>
      <c r="H44" s="33"/>
      <c r="I44" s="33"/>
      <c r="J44" s="33"/>
      <c r="K44" s="33"/>
      <c r="L44" s="33"/>
    </row>
    <row r="46" spans="3:23" ht="16" thickBot="1" x14ac:dyDescent="0.25">
      <c r="E46" s="32" t="s">
        <v>90</v>
      </c>
    </row>
    <row r="47" spans="3:23" ht="27" thickBot="1" x14ac:dyDescent="0.25">
      <c r="E47" s="236" t="s">
        <v>92</v>
      </c>
      <c r="F47" s="237"/>
      <c r="G47" s="237"/>
      <c r="H47" s="237"/>
      <c r="I47" s="237"/>
      <c r="J47" s="237"/>
      <c r="K47" s="238"/>
    </row>
    <row r="48" spans="3:23" ht="16" thickBot="1" x14ac:dyDescent="0.25"/>
    <row r="49" spans="5:11" ht="27" thickBot="1" x14ac:dyDescent="0.25">
      <c r="E49" s="239" t="s">
        <v>91</v>
      </c>
      <c r="F49" s="240"/>
      <c r="G49" s="240"/>
      <c r="H49" s="240"/>
      <c r="I49" s="240"/>
      <c r="J49" s="240"/>
      <c r="K49" s="241"/>
    </row>
  </sheetData>
  <sheetProtection algorithmName="SHA-512" hashValue="cNod9nSBBUMnoEyXDnm3kRD2PtC9av+skCi02BXjJMmBB1XNCsmk+uTowF9HX0P73r3SiIE0kMlk6mws2i+sAg==" saltValue="XZGsSIeong0RSD90BosA/g==" spinCount="100000" sheet="1" selectLockedCells="1"/>
  <mergeCells count="30">
    <mergeCell ref="E47:K47"/>
    <mergeCell ref="E49:K49"/>
    <mergeCell ref="E24:L24"/>
    <mergeCell ref="C14:L14"/>
    <mergeCell ref="D18:L18"/>
    <mergeCell ref="E19:L19"/>
    <mergeCell ref="E20:L20"/>
    <mergeCell ref="D22:L22"/>
    <mergeCell ref="D25:L25"/>
    <mergeCell ref="E29:L29"/>
    <mergeCell ref="D42:L42"/>
    <mergeCell ref="E26:L26"/>
    <mergeCell ref="C33:L33"/>
    <mergeCell ref="D34:L34"/>
    <mergeCell ref="E35:L35"/>
    <mergeCell ref="E36:L36"/>
    <mergeCell ref="C15:L15"/>
    <mergeCell ref="D41:L41"/>
    <mergeCell ref="D38:L38"/>
    <mergeCell ref="D30:L30"/>
    <mergeCell ref="D31:L31"/>
    <mergeCell ref="E21:L21"/>
    <mergeCell ref="C17:L17"/>
    <mergeCell ref="C16:L16"/>
    <mergeCell ref="D43:L43"/>
    <mergeCell ref="E40:L40"/>
    <mergeCell ref="E23:L23"/>
    <mergeCell ref="E27:L27"/>
    <mergeCell ref="E28:L28"/>
    <mergeCell ref="E39:L39"/>
  </mergeCells>
  <conditionalFormatting sqref="E47">
    <cfRule type="expression" dxfId="60" priority="3">
      <formula>COUNTIF($E47:$I47,"x") = 0</formula>
    </cfRule>
    <cfRule type="expression" dxfId="59" priority="4">
      <formula>COUNTIF($E47:$I47,"x") &gt; 1</formula>
    </cfRule>
  </conditionalFormatting>
  <pageMargins left="0.7" right="0.7" top="0.75" bottom="0.75" header="0.3" footer="0.3"/>
  <pageSetup scale="7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U59"/>
  <sheetViews>
    <sheetView showGridLines="0" zoomScaleNormal="100" workbookViewId="0">
      <selection activeCell="P16" sqref="P16"/>
    </sheetView>
  </sheetViews>
  <sheetFormatPr baseColWidth="10" defaultColWidth="8.6640625" defaultRowHeight="15" x14ac:dyDescent="0.2"/>
  <cols>
    <col min="1" max="2" width="8.5" style="33" customWidth="1"/>
    <col min="3" max="3" width="8.5" style="17" customWidth="1"/>
    <col min="4" max="15" width="8.5" style="2" customWidth="1"/>
    <col min="16" max="16" width="26.6640625" style="33" bestFit="1" customWidth="1"/>
    <col min="17" max="18" width="9.5" style="33" bestFit="1" customWidth="1"/>
    <col min="19" max="20" width="0.6640625" style="33" customWidth="1"/>
    <col min="21" max="21" width="25" style="33" bestFit="1" customWidth="1"/>
    <col min="22" max="22" width="3" style="33" bestFit="1" customWidth="1"/>
    <col min="23" max="23" width="8.6640625" style="33"/>
    <col min="24" max="24" width="25" style="33" bestFit="1" customWidth="1"/>
    <col min="25" max="25" width="3" style="33" bestFit="1" customWidth="1"/>
    <col min="26" max="16384" width="8.6640625" style="33"/>
  </cols>
  <sheetData>
    <row r="1" spans="16:21" ht="20" thickBot="1" x14ac:dyDescent="0.3">
      <c r="P1" s="89" t="s">
        <v>77</v>
      </c>
      <c r="Q1" s="88" t="s">
        <v>96</v>
      </c>
      <c r="R1" s="37" t="s">
        <v>95</v>
      </c>
      <c r="S1" s="59"/>
      <c r="T1" s="59"/>
      <c r="U1" s="59"/>
    </row>
    <row r="2" spans="16:21" ht="15" customHeight="1" x14ac:dyDescent="0.2">
      <c r="P2" s="85" t="s">
        <v>117</v>
      </c>
      <c r="Q2" s="87">
        <f>'3 Symptom Survey Test'!C198</f>
        <v>0</v>
      </c>
      <c r="R2" s="83">
        <f>'8 Symptom Survey Re-Test'!C198</f>
        <v>0</v>
      </c>
      <c r="S2" s="59" t="str">
        <f t="shared" ref="S2:S6" si="0">P2</f>
        <v>Sympathetic Dominance</v>
      </c>
      <c r="T2" s="60">
        <f t="shared" ref="T2:T6" si="1">R2-Q2</f>
        <v>0</v>
      </c>
      <c r="U2" s="59"/>
    </row>
    <row r="3" spans="16:21" ht="15" customHeight="1" x14ac:dyDescent="0.2">
      <c r="P3" s="85" t="s">
        <v>116</v>
      </c>
      <c r="Q3" s="84">
        <f>'3 Symptom Survey Test'!C199</f>
        <v>0</v>
      </c>
      <c r="R3" s="83">
        <f>'8 Symptom Survey Re-Test'!C199</f>
        <v>0</v>
      </c>
      <c r="S3" s="59" t="str">
        <f t="shared" si="0"/>
        <v>Parasympathetic Dominance</v>
      </c>
      <c r="T3" s="60">
        <f t="shared" si="1"/>
        <v>0</v>
      </c>
      <c r="U3" s="90"/>
    </row>
    <row r="4" spans="16:21" ht="15" customHeight="1" x14ac:dyDescent="0.2">
      <c r="P4" s="85" t="s">
        <v>115</v>
      </c>
      <c r="Q4" s="84">
        <f>'3 Symptom Survey Test'!C200</f>
        <v>0</v>
      </c>
      <c r="R4" s="83">
        <f>'8 Symptom Survey Re-Test'!C200</f>
        <v>0</v>
      </c>
      <c r="S4" s="59" t="str">
        <f t="shared" si="0"/>
        <v>Sugar Handling</v>
      </c>
      <c r="T4" s="60">
        <f t="shared" si="1"/>
        <v>0</v>
      </c>
      <c r="U4" s="59"/>
    </row>
    <row r="5" spans="16:21" ht="15" customHeight="1" x14ac:dyDescent="0.2">
      <c r="P5" s="85" t="s">
        <v>114</v>
      </c>
      <c r="Q5" s="84">
        <f>'3 Symptom Survey Test'!C201</f>
        <v>0</v>
      </c>
      <c r="R5" s="83">
        <f>'8 Symptom Survey Re-Test'!C201</f>
        <v>0</v>
      </c>
      <c r="S5" s="59" t="str">
        <f t="shared" si="0"/>
        <v>Cardio Vascular</v>
      </c>
      <c r="T5" s="60">
        <f t="shared" si="1"/>
        <v>0</v>
      </c>
      <c r="U5" s="59"/>
    </row>
    <row r="6" spans="16:21" ht="15" customHeight="1" x14ac:dyDescent="0.2">
      <c r="P6" s="85" t="s">
        <v>113</v>
      </c>
      <c r="Q6" s="84">
        <f>'3 Symptom Survey Test'!C202</f>
        <v>0</v>
      </c>
      <c r="R6" s="83">
        <f>'8 Symptom Survey Re-Test'!C202</f>
        <v>0</v>
      </c>
      <c r="S6" s="59" t="str">
        <f t="shared" si="0"/>
        <v>Biliary/Liver</v>
      </c>
      <c r="T6" s="60">
        <f t="shared" si="1"/>
        <v>0</v>
      </c>
      <c r="U6" s="59"/>
    </row>
    <row r="7" spans="16:21" ht="15" customHeight="1" x14ac:dyDescent="0.2">
      <c r="P7" s="85" t="s">
        <v>112</v>
      </c>
      <c r="Q7" s="84">
        <f>'3 Symptom Survey Test'!C203</f>
        <v>0</v>
      </c>
      <c r="R7" s="83">
        <f>'8 Symptom Survey Re-Test'!C203</f>
        <v>0</v>
      </c>
      <c r="S7" s="59" t="str">
        <f t="shared" ref="S7:S9" si="2">P7</f>
        <v>Digestive</v>
      </c>
      <c r="T7" s="60">
        <f t="shared" ref="T7:T9" si="3">R7-Q7</f>
        <v>0</v>
      </c>
      <c r="U7" s="59"/>
    </row>
    <row r="8" spans="16:21" ht="15" customHeight="1" x14ac:dyDescent="0.2">
      <c r="P8" s="85" t="s">
        <v>111</v>
      </c>
      <c r="Q8" s="84">
        <f>'3 Symptom Survey Test'!C204</f>
        <v>0</v>
      </c>
      <c r="R8" s="83">
        <f>'8 Symptom Survey Re-Test'!C204</f>
        <v>0</v>
      </c>
      <c r="S8" s="59" t="str">
        <f t="shared" si="2"/>
        <v>Adrenal</v>
      </c>
      <c r="T8" s="60">
        <f t="shared" si="3"/>
        <v>0</v>
      </c>
      <c r="U8" s="59"/>
    </row>
    <row r="9" spans="16:21" ht="15" customHeight="1" thickBot="1" x14ac:dyDescent="0.25">
      <c r="P9" s="82" t="s">
        <v>110</v>
      </c>
      <c r="Q9" s="81">
        <f>'3 Symptom Survey Test'!C205</f>
        <v>0</v>
      </c>
      <c r="R9" s="80">
        <f>'8 Symptom Survey Re-Test'!C205</f>
        <v>0</v>
      </c>
      <c r="S9" s="59" t="str">
        <f t="shared" si="2"/>
        <v>Foundational</v>
      </c>
      <c r="T9" s="60">
        <f t="shared" si="3"/>
        <v>0</v>
      </c>
      <c r="U9" s="59"/>
    </row>
    <row r="10" spans="16:21" ht="15" customHeight="1" x14ac:dyDescent="0.2">
      <c r="S10" s="59"/>
      <c r="T10" s="60"/>
      <c r="U10" s="59"/>
    </row>
    <row r="11" spans="16:21" ht="15" customHeight="1" x14ac:dyDescent="0.2">
      <c r="S11" s="59"/>
      <c r="T11" s="60"/>
      <c r="U11" s="59"/>
    </row>
    <row r="12" spans="16:21" ht="15" customHeight="1" x14ac:dyDescent="0.2">
      <c r="S12" s="59"/>
      <c r="T12" s="60"/>
      <c r="U12" s="90"/>
    </row>
    <row r="13" spans="16:21" ht="15" customHeight="1" x14ac:dyDescent="0.2">
      <c r="S13" s="59"/>
      <c r="T13" s="60"/>
      <c r="U13" s="59"/>
    </row>
    <row r="14" spans="16:21" ht="15" customHeight="1" x14ac:dyDescent="0.2"/>
    <row r="15" spans="16:21" ht="15" customHeight="1" x14ac:dyDescent="0.2"/>
    <row r="16" spans="16:21" ht="15" customHeight="1" x14ac:dyDescent="0.2">
      <c r="U16" s="1"/>
    </row>
    <row r="17" spans="21:21" ht="15" customHeight="1" x14ac:dyDescent="0.2"/>
    <row r="18" spans="21:21" ht="15" customHeight="1" x14ac:dyDescent="0.2"/>
    <row r="19" spans="21:21" ht="15" customHeight="1" x14ac:dyDescent="0.2"/>
    <row r="20" spans="21:21" ht="15" customHeight="1" x14ac:dyDescent="0.2">
      <c r="U20" s="1"/>
    </row>
    <row r="21" spans="21:21" ht="15" customHeight="1" x14ac:dyDescent="0.2"/>
    <row r="22" spans="21:21" ht="15" customHeight="1" x14ac:dyDescent="0.2"/>
    <row r="23" spans="21:21" ht="15" customHeight="1" x14ac:dyDescent="0.2"/>
    <row r="24" spans="21:21" ht="15" customHeight="1" x14ac:dyDescent="0.2"/>
    <row r="25" spans="21:21" ht="15" customHeight="1" x14ac:dyDescent="0.2"/>
    <row r="26" spans="21:21" ht="15" customHeight="1" x14ac:dyDescent="0.2"/>
    <row r="27" spans="21:21" ht="15" customHeight="1" x14ac:dyDescent="0.2"/>
    <row r="28" spans="21:21" ht="15" customHeight="1" x14ac:dyDescent="0.2"/>
    <row r="29" spans="21:21" ht="15" customHeight="1" x14ac:dyDescent="0.2"/>
    <row r="30" spans="21:21" ht="15" customHeight="1" x14ac:dyDescent="0.2"/>
    <row r="31" spans="21:21" ht="15" customHeight="1" x14ac:dyDescent="0.2"/>
    <row r="32" spans="21:21" ht="15" customHeight="1" x14ac:dyDescent="0.2"/>
    <row r="33" spans="1:1" ht="15" customHeight="1" x14ac:dyDescent="0.2"/>
    <row r="34" spans="1:1" ht="15" customHeight="1" x14ac:dyDescent="0.2"/>
    <row r="35" spans="1:1" ht="15" customHeight="1" x14ac:dyDescent="0.2"/>
    <row r="36" spans="1:1" ht="15" customHeight="1" x14ac:dyDescent="0.2"/>
    <row r="39" spans="1:1" x14ac:dyDescent="0.2">
      <c r="A39" s="1"/>
    </row>
    <row r="43" spans="1:1" x14ac:dyDescent="0.2">
      <c r="A43" s="1"/>
    </row>
    <row r="47" spans="1:1" x14ac:dyDescent="0.2">
      <c r="A47" s="1"/>
    </row>
    <row r="51" spans="1:1" x14ac:dyDescent="0.2">
      <c r="A51" s="1"/>
    </row>
    <row r="55" spans="1:1" x14ac:dyDescent="0.2">
      <c r="A55" s="1"/>
    </row>
    <row r="59" spans="1:1" x14ac:dyDescent="0.2">
      <c r="A59" s="1"/>
    </row>
  </sheetData>
  <sheetProtection algorithmName="SHA-512" hashValue="FwYFti94oKM9BOIkQubYQhp3J/77H+qZoKI4TlHuTOzmfQd95piczW6kWAUf7NIpdvixZ361jsJ1qw5JJ1PI5Q==" saltValue="rkCkDCx4xrNMjhJzqpkorA==" spinCount="100000" sheet="1" selectLockedCells="1"/>
  <pageMargins left="0.31" right="0.59" top="0.57999999999999996" bottom="0.62" header="0.3" footer="0.3"/>
  <pageSetup scale="69" orientation="landscape" r:id="rId1"/>
  <headerFooter>
    <oddFoote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75"/>
  <sheetViews>
    <sheetView showGridLines="0" zoomScale="115" zoomScaleNormal="115" zoomScalePageLayoutView="115" workbookViewId="0">
      <pane ySplit="2" topLeftCell="A3" activePane="bottomLeft" state="frozen"/>
      <selection pane="bottomLeft" activeCell="C41" sqref="C41"/>
    </sheetView>
  </sheetViews>
  <sheetFormatPr baseColWidth="10" defaultColWidth="8.6640625" defaultRowHeight="15" x14ac:dyDescent="0.2"/>
  <cols>
    <col min="1" max="1" width="13.5" customWidth="1"/>
    <col min="2" max="2" width="50.5" customWidth="1"/>
    <col min="3" max="7" width="6" customWidth="1"/>
    <col min="27" max="27" width="8.6640625" hidden="1" customWidth="1"/>
    <col min="28" max="30" width="8.6640625" style="33" hidden="1" customWidth="1"/>
  </cols>
  <sheetData>
    <row r="1" spans="1:30" ht="122" thickBot="1" x14ac:dyDescent="0.25">
      <c r="A1" s="248" t="str">
        <f>IF($AD$2&gt;1,"You have entered an invalid response.",IF(AND(SUM($AB:$AB)&gt;48,SUM($AC:$AC)=0),"You have filled out too many boxes, please review your test answers.",IF(AND(SUM($AB:$AB)&lt;48,SUM($AC:$AC)=0),"You have not provided a response for all of the statements on the test.","Emotional and Social Skills")))</f>
        <v>You have not provided a response for all of the statements on the test.</v>
      </c>
      <c r="B1" s="249"/>
      <c r="C1" s="18" t="s">
        <v>10</v>
      </c>
      <c r="D1" s="19" t="s">
        <v>11</v>
      </c>
      <c r="E1" s="19" t="s">
        <v>12</v>
      </c>
      <c r="F1" s="19" t="s">
        <v>13</v>
      </c>
      <c r="G1" s="20" t="s">
        <v>14</v>
      </c>
      <c r="H1" s="4"/>
    </row>
    <row r="2" spans="1:30" ht="22" thickBot="1" x14ac:dyDescent="0.3">
      <c r="A2" s="15" t="s">
        <v>20</v>
      </c>
      <c r="B2" s="16" t="s">
        <v>0</v>
      </c>
      <c r="C2" s="11" t="s">
        <v>15</v>
      </c>
      <c r="D2" s="11" t="s">
        <v>16</v>
      </c>
      <c r="E2" s="11" t="s">
        <v>17</v>
      </c>
      <c r="F2" s="11" t="s">
        <v>18</v>
      </c>
      <c r="G2" s="12" t="s">
        <v>19</v>
      </c>
      <c r="AD2" s="33">
        <f>MAX($AD$3:$AD$50)</f>
        <v>0</v>
      </c>
    </row>
    <row r="3" spans="1:30" ht="35" customHeight="1" x14ac:dyDescent="0.2">
      <c r="A3" s="7">
        <v>1</v>
      </c>
      <c r="B3" s="5" t="s">
        <v>1</v>
      </c>
      <c r="C3" s="21"/>
      <c r="D3" s="22"/>
      <c r="E3" s="22"/>
      <c r="F3" s="22"/>
      <c r="G3" s="22"/>
      <c r="H3" s="97" t="str">
        <f>IF(AND($AA3&lt;&gt;"X",$AA3&lt;&gt;""),"Please enter only an 'X' for the selection you would like to make.","")</f>
        <v/>
      </c>
      <c r="AA3" s="96" t="str">
        <f>CONCATENATE(Table3[[#This Row],[5]],Table3[[#This Row],[4]],Table3[[#This Row],[3]],Table3[[#This Row],[2]],Table3[[#This Row],[1]])</f>
        <v/>
      </c>
      <c r="AB3" s="96">
        <f>LEN(AA3)</f>
        <v>0</v>
      </c>
      <c r="AC3" s="96">
        <f>IF(AND($AA3="X",$AB3=1),"",IF(AND($AA3="XX",$AB3=2),"",IF(AND($AA3="XXX",$AB3=3),"",IF(AND($AA3="XXXX",$AB3=4),"",IF(AND($AA3="XXXXX",$AB3=5),"",$AB3)))))</f>
        <v>0</v>
      </c>
      <c r="AD3" s="96">
        <f>SUM(AB3:AC3)</f>
        <v>0</v>
      </c>
    </row>
    <row r="4" spans="1:30" ht="35" customHeight="1" x14ac:dyDescent="0.2">
      <c r="A4" s="8">
        <v>2</v>
      </c>
      <c r="B4" s="6" t="s">
        <v>2</v>
      </c>
      <c r="C4" s="23"/>
      <c r="D4" s="24"/>
      <c r="E4" s="24"/>
      <c r="F4" s="24"/>
      <c r="G4" s="24"/>
      <c r="H4" s="97" t="str">
        <f t="shared" ref="H4:H50" si="0">IF(AND($AA4&lt;&gt;"X",$AA4&lt;&gt;""),"Please enter only an 'X' for the selection you would like to make.","")</f>
        <v/>
      </c>
      <c r="AA4" s="96" t="str">
        <f>CONCATENATE(Table3[[#This Row],[5]],Table3[[#This Row],[4]],Table3[[#This Row],[3]],Table3[[#This Row],[2]],Table3[[#This Row],[1]])</f>
        <v/>
      </c>
      <c r="AB4" s="96">
        <f t="shared" ref="AB4:AB50" si="1">LEN(AA4)</f>
        <v>0</v>
      </c>
      <c r="AC4" s="96">
        <f t="shared" ref="AC4:AC50" si="2">IF(AND($AA4="X",$AB4=1),"",IF(AND($AA4="XX",$AB4=2),"",IF(AND($AA4="XXX",$AB4=3),"",IF(AND($AA4="XXXX",$AB4=4),"",IF(AND($AA4="XXXXX",$AB4=5),"",$AB4)))))</f>
        <v>0</v>
      </c>
      <c r="AD4" s="96">
        <f t="shared" ref="AD4:AD50" si="3">SUM(AB4:AC4)</f>
        <v>0</v>
      </c>
    </row>
    <row r="5" spans="1:30" ht="35" customHeight="1" x14ac:dyDescent="0.2">
      <c r="A5" s="8">
        <v>3</v>
      </c>
      <c r="B5" s="6" t="s">
        <v>3</v>
      </c>
      <c r="C5" s="23"/>
      <c r="D5" s="24"/>
      <c r="E5" s="24"/>
      <c r="F5" s="24"/>
      <c r="G5" s="24"/>
      <c r="H5" s="97" t="str">
        <f t="shared" si="0"/>
        <v/>
      </c>
      <c r="AA5" s="96" t="str">
        <f>CONCATENATE(Table3[[#This Row],[5]],Table3[[#This Row],[4]],Table3[[#This Row],[3]],Table3[[#This Row],[2]],Table3[[#This Row],[1]])</f>
        <v/>
      </c>
      <c r="AB5" s="96">
        <f t="shared" si="1"/>
        <v>0</v>
      </c>
      <c r="AC5" s="96">
        <f t="shared" si="2"/>
        <v>0</v>
      </c>
      <c r="AD5" s="96">
        <f t="shared" si="3"/>
        <v>0</v>
      </c>
    </row>
    <row r="6" spans="1:30" ht="35" customHeight="1" x14ac:dyDescent="0.2">
      <c r="A6" s="8">
        <v>4</v>
      </c>
      <c r="B6" s="6" t="s">
        <v>4</v>
      </c>
      <c r="C6" s="23"/>
      <c r="D6" s="24"/>
      <c r="E6" s="24"/>
      <c r="F6" s="24"/>
      <c r="G6" s="24"/>
      <c r="H6" s="97" t="str">
        <f t="shared" si="0"/>
        <v/>
      </c>
      <c r="AA6" s="96" t="str">
        <f>CONCATENATE(Table3[[#This Row],[5]],Table3[[#This Row],[4]],Table3[[#This Row],[3]],Table3[[#This Row],[2]],Table3[[#This Row],[1]])</f>
        <v/>
      </c>
      <c r="AB6" s="96">
        <f t="shared" si="1"/>
        <v>0</v>
      </c>
      <c r="AC6" s="96">
        <f t="shared" si="2"/>
        <v>0</v>
      </c>
      <c r="AD6" s="96">
        <f t="shared" si="3"/>
        <v>0</v>
      </c>
    </row>
    <row r="7" spans="1:30" ht="35" customHeight="1" x14ac:dyDescent="0.2">
      <c r="A7" s="8">
        <v>5</v>
      </c>
      <c r="B7" s="6" t="s">
        <v>5</v>
      </c>
      <c r="C7" s="23"/>
      <c r="D7" s="24"/>
      <c r="E7" s="24"/>
      <c r="F7" s="24"/>
      <c r="G7" s="24"/>
      <c r="H7" s="97" t="str">
        <f t="shared" si="0"/>
        <v/>
      </c>
      <c r="AA7" s="96" t="str">
        <f>CONCATENATE(Table3[[#This Row],[5]],Table3[[#This Row],[4]],Table3[[#This Row],[3]],Table3[[#This Row],[2]],Table3[[#This Row],[1]])</f>
        <v/>
      </c>
      <c r="AB7" s="96">
        <f t="shared" si="1"/>
        <v>0</v>
      </c>
      <c r="AC7" s="96">
        <f t="shared" si="2"/>
        <v>0</v>
      </c>
      <c r="AD7" s="96">
        <f t="shared" si="3"/>
        <v>0</v>
      </c>
    </row>
    <row r="8" spans="1:30" ht="35" customHeight="1" x14ac:dyDescent="0.2">
      <c r="A8" s="8">
        <v>6</v>
      </c>
      <c r="B8" s="6" t="s">
        <v>6</v>
      </c>
      <c r="C8" s="23"/>
      <c r="D8" s="24"/>
      <c r="E8" s="24"/>
      <c r="F8" s="24"/>
      <c r="G8" s="24"/>
      <c r="H8" s="97" t="str">
        <f t="shared" si="0"/>
        <v/>
      </c>
      <c r="AA8" s="96" t="str">
        <f>CONCATENATE(Table3[[#This Row],[5]],Table3[[#This Row],[4]],Table3[[#This Row],[3]],Table3[[#This Row],[2]],Table3[[#This Row],[1]])</f>
        <v/>
      </c>
      <c r="AB8" s="96">
        <f t="shared" si="1"/>
        <v>0</v>
      </c>
      <c r="AC8" s="96">
        <f t="shared" si="2"/>
        <v>0</v>
      </c>
      <c r="AD8" s="96">
        <f t="shared" si="3"/>
        <v>0</v>
      </c>
    </row>
    <row r="9" spans="1:30" ht="35" customHeight="1" x14ac:dyDescent="0.2">
      <c r="A9" s="8">
        <v>7</v>
      </c>
      <c r="B9" s="6" t="s">
        <v>7</v>
      </c>
      <c r="C9" s="23"/>
      <c r="D9" s="24"/>
      <c r="E9" s="24"/>
      <c r="F9" s="24"/>
      <c r="G9" s="24"/>
      <c r="H9" s="97" t="str">
        <f t="shared" si="0"/>
        <v/>
      </c>
      <c r="AA9" s="96" t="str">
        <f>CONCATENATE(Table3[[#This Row],[5]],Table3[[#This Row],[4]],Table3[[#This Row],[3]],Table3[[#This Row],[2]],Table3[[#This Row],[1]])</f>
        <v/>
      </c>
      <c r="AB9" s="96">
        <f t="shared" si="1"/>
        <v>0</v>
      </c>
      <c r="AC9" s="96">
        <f t="shared" si="2"/>
        <v>0</v>
      </c>
      <c r="AD9" s="96">
        <f t="shared" si="3"/>
        <v>0</v>
      </c>
    </row>
    <row r="10" spans="1:30" ht="35" customHeight="1" x14ac:dyDescent="0.2">
      <c r="A10" s="8">
        <v>8</v>
      </c>
      <c r="B10" s="6" t="s">
        <v>8</v>
      </c>
      <c r="C10" s="23"/>
      <c r="D10" s="24"/>
      <c r="E10" s="24"/>
      <c r="F10" s="24"/>
      <c r="G10" s="24"/>
      <c r="H10" s="97" t="str">
        <f t="shared" si="0"/>
        <v/>
      </c>
      <c r="AA10" s="96" t="str">
        <f>CONCATENATE(Table3[[#This Row],[5]],Table3[[#This Row],[4]],Table3[[#This Row],[3]],Table3[[#This Row],[2]],Table3[[#This Row],[1]])</f>
        <v/>
      </c>
      <c r="AB10" s="96">
        <f t="shared" si="1"/>
        <v>0</v>
      </c>
      <c r="AC10" s="96">
        <f t="shared" si="2"/>
        <v>0</v>
      </c>
      <c r="AD10" s="96">
        <f t="shared" si="3"/>
        <v>0</v>
      </c>
    </row>
    <row r="11" spans="1:30" ht="35" customHeight="1" x14ac:dyDescent="0.2">
      <c r="A11" s="9">
        <v>9</v>
      </c>
      <c r="B11" s="10" t="s">
        <v>9</v>
      </c>
      <c r="C11" s="23"/>
      <c r="D11" s="24"/>
      <c r="E11" s="24"/>
      <c r="F11" s="24"/>
      <c r="G11" s="24"/>
      <c r="H11" s="97" t="str">
        <f t="shared" si="0"/>
        <v/>
      </c>
      <c r="AA11" s="96" t="str">
        <f>CONCATENATE(Table3[[#This Row],[5]],Table3[[#This Row],[4]],Table3[[#This Row],[3]],Table3[[#This Row],[2]],Table3[[#This Row],[1]])</f>
        <v/>
      </c>
      <c r="AB11" s="96">
        <f t="shared" si="1"/>
        <v>0</v>
      </c>
      <c r="AC11" s="96">
        <f t="shared" si="2"/>
        <v>0</v>
      </c>
      <c r="AD11" s="96">
        <f t="shared" si="3"/>
        <v>0</v>
      </c>
    </row>
    <row r="12" spans="1:30" ht="35" customHeight="1" x14ac:dyDescent="0.2">
      <c r="A12" s="9">
        <v>10</v>
      </c>
      <c r="B12" s="13" t="s">
        <v>21</v>
      </c>
      <c r="C12" s="23"/>
      <c r="D12" s="24"/>
      <c r="E12" s="24"/>
      <c r="F12" s="24"/>
      <c r="G12" s="24"/>
      <c r="H12" s="97" t="str">
        <f t="shared" si="0"/>
        <v/>
      </c>
      <c r="AA12" s="96" t="str">
        <f>CONCATENATE(Table3[[#This Row],[5]],Table3[[#This Row],[4]],Table3[[#This Row],[3]],Table3[[#This Row],[2]],Table3[[#This Row],[1]])</f>
        <v/>
      </c>
      <c r="AB12" s="96">
        <f t="shared" si="1"/>
        <v>0</v>
      </c>
      <c r="AC12" s="96">
        <f t="shared" si="2"/>
        <v>0</v>
      </c>
      <c r="AD12" s="96">
        <f t="shared" si="3"/>
        <v>0</v>
      </c>
    </row>
    <row r="13" spans="1:30" ht="35" customHeight="1" x14ac:dyDescent="0.2">
      <c r="A13" s="9">
        <v>11</v>
      </c>
      <c r="B13" s="13" t="s">
        <v>22</v>
      </c>
      <c r="C13" s="23"/>
      <c r="D13" s="24"/>
      <c r="E13" s="24"/>
      <c r="F13" s="24"/>
      <c r="G13" s="24"/>
      <c r="H13" s="97" t="str">
        <f t="shared" si="0"/>
        <v/>
      </c>
      <c r="AA13" s="96" t="str">
        <f>CONCATENATE(Table3[[#This Row],[5]],Table3[[#This Row],[4]],Table3[[#This Row],[3]],Table3[[#This Row],[2]],Table3[[#This Row],[1]])</f>
        <v/>
      </c>
      <c r="AB13" s="96">
        <f t="shared" si="1"/>
        <v>0</v>
      </c>
      <c r="AC13" s="96">
        <f t="shared" si="2"/>
        <v>0</v>
      </c>
      <c r="AD13" s="96">
        <f t="shared" si="3"/>
        <v>0</v>
      </c>
    </row>
    <row r="14" spans="1:30" ht="35" customHeight="1" x14ac:dyDescent="0.2">
      <c r="A14" s="9">
        <v>12</v>
      </c>
      <c r="B14" s="13" t="s">
        <v>23</v>
      </c>
      <c r="C14" s="23"/>
      <c r="D14" s="24"/>
      <c r="E14" s="24"/>
      <c r="F14" s="24"/>
      <c r="G14" s="24"/>
      <c r="H14" s="97" t="str">
        <f t="shared" si="0"/>
        <v/>
      </c>
      <c r="AA14" s="96" t="str">
        <f>CONCATENATE(Table3[[#This Row],[5]],Table3[[#This Row],[4]],Table3[[#This Row],[3]],Table3[[#This Row],[2]],Table3[[#This Row],[1]])</f>
        <v/>
      </c>
      <c r="AB14" s="96">
        <f t="shared" si="1"/>
        <v>0</v>
      </c>
      <c r="AC14" s="96">
        <f t="shared" si="2"/>
        <v>0</v>
      </c>
      <c r="AD14" s="96">
        <f t="shared" si="3"/>
        <v>0</v>
      </c>
    </row>
    <row r="15" spans="1:30" ht="35" customHeight="1" x14ac:dyDescent="0.2">
      <c r="A15" s="9">
        <v>13</v>
      </c>
      <c r="B15" s="13" t="s">
        <v>24</v>
      </c>
      <c r="C15" s="23"/>
      <c r="D15" s="24"/>
      <c r="E15" s="24"/>
      <c r="F15" s="24"/>
      <c r="G15" s="24"/>
      <c r="H15" s="97" t="str">
        <f t="shared" si="0"/>
        <v/>
      </c>
      <c r="AA15" s="96" t="str">
        <f>CONCATENATE(Table3[[#This Row],[5]],Table3[[#This Row],[4]],Table3[[#This Row],[3]],Table3[[#This Row],[2]],Table3[[#This Row],[1]])</f>
        <v/>
      </c>
      <c r="AB15" s="96">
        <f t="shared" si="1"/>
        <v>0</v>
      </c>
      <c r="AC15" s="96">
        <f t="shared" si="2"/>
        <v>0</v>
      </c>
      <c r="AD15" s="96">
        <f t="shared" si="3"/>
        <v>0</v>
      </c>
    </row>
    <row r="16" spans="1:30" ht="35" customHeight="1" x14ac:dyDescent="0.2">
      <c r="A16" s="9">
        <v>14</v>
      </c>
      <c r="B16" s="13" t="s">
        <v>25</v>
      </c>
      <c r="C16" s="23"/>
      <c r="D16" s="24"/>
      <c r="E16" s="24"/>
      <c r="F16" s="24"/>
      <c r="G16" s="24"/>
      <c r="H16" s="97" t="str">
        <f t="shared" si="0"/>
        <v/>
      </c>
      <c r="AA16" s="96" t="str">
        <f>CONCATENATE(Table3[[#This Row],[5]],Table3[[#This Row],[4]],Table3[[#This Row],[3]],Table3[[#This Row],[2]],Table3[[#This Row],[1]])</f>
        <v/>
      </c>
      <c r="AB16" s="96">
        <f t="shared" si="1"/>
        <v>0</v>
      </c>
      <c r="AC16" s="96">
        <f t="shared" si="2"/>
        <v>0</v>
      </c>
      <c r="AD16" s="96">
        <f t="shared" si="3"/>
        <v>0</v>
      </c>
    </row>
    <row r="17" spans="1:30" ht="35" customHeight="1" x14ac:dyDescent="0.2">
      <c r="A17" s="9">
        <v>15</v>
      </c>
      <c r="B17" s="13" t="s">
        <v>26</v>
      </c>
      <c r="C17" s="23"/>
      <c r="D17" s="24"/>
      <c r="E17" s="24"/>
      <c r="F17" s="24"/>
      <c r="G17" s="24"/>
      <c r="H17" s="97" t="str">
        <f t="shared" si="0"/>
        <v/>
      </c>
      <c r="AA17" s="96" t="str">
        <f>CONCATENATE(Table3[[#This Row],[5]],Table3[[#This Row],[4]],Table3[[#This Row],[3]],Table3[[#This Row],[2]],Table3[[#This Row],[1]])</f>
        <v/>
      </c>
      <c r="AB17" s="96">
        <f t="shared" si="1"/>
        <v>0</v>
      </c>
      <c r="AC17" s="96">
        <f t="shared" si="2"/>
        <v>0</v>
      </c>
      <c r="AD17" s="96">
        <f t="shared" si="3"/>
        <v>0</v>
      </c>
    </row>
    <row r="18" spans="1:30" ht="35" customHeight="1" x14ac:dyDescent="0.2">
      <c r="A18" s="9">
        <v>16</v>
      </c>
      <c r="B18" s="13" t="s">
        <v>27</v>
      </c>
      <c r="C18" s="23"/>
      <c r="D18" s="24"/>
      <c r="E18" s="24"/>
      <c r="F18" s="24"/>
      <c r="G18" s="24"/>
      <c r="H18" s="97" t="str">
        <f t="shared" si="0"/>
        <v/>
      </c>
      <c r="AA18" s="96" t="str">
        <f>CONCATENATE(Table3[[#This Row],[5]],Table3[[#This Row],[4]],Table3[[#This Row],[3]],Table3[[#This Row],[2]],Table3[[#This Row],[1]])</f>
        <v/>
      </c>
      <c r="AB18" s="96">
        <f t="shared" si="1"/>
        <v>0</v>
      </c>
      <c r="AC18" s="96">
        <f t="shared" si="2"/>
        <v>0</v>
      </c>
      <c r="AD18" s="96">
        <f t="shared" si="3"/>
        <v>0</v>
      </c>
    </row>
    <row r="19" spans="1:30" ht="35" customHeight="1" x14ac:dyDescent="0.2">
      <c r="A19" s="9">
        <v>17</v>
      </c>
      <c r="B19" s="13" t="s">
        <v>28</v>
      </c>
      <c r="C19" s="23"/>
      <c r="D19" s="24"/>
      <c r="E19" s="24"/>
      <c r="F19" s="24"/>
      <c r="G19" s="24"/>
      <c r="H19" s="97" t="str">
        <f t="shared" si="0"/>
        <v/>
      </c>
      <c r="AA19" s="96" t="str">
        <f>CONCATENATE(Table3[[#This Row],[5]],Table3[[#This Row],[4]],Table3[[#This Row],[3]],Table3[[#This Row],[2]],Table3[[#This Row],[1]])</f>
        <v/>
      </c>
      <c r="AB19" s="96">
        <f t="shared" si="1"/>
        <v>0</v>
      </c>
      <c r="AC19" s="96">
        <f t="shared" si="2"/>
        <v>0</v>
      </c>
      <c r="AD19" s="96">
        <f t="shared" si="3"/>
        <v>0</v>
      </c>
    </row>
    <row r="20" spans="1:30" ht="35" customHeight="1" x14ac:dyDescent="0.2">
      <c r="A20" s="9">
        <v>18</v>
      </c>
      <c r="B20" s="13" t="s">
        <v>29</v>
      </c>
      <c r="C20" s="23"/>
      <c r="D20" s="24"/>
      <c r="E20" s="24"/>
      <c r="F20" s="24"/>
      <c r="G20" s="24"/>
      <c r="H20" s="97" t="str">
        <f t="shared" si="0"/>
        <v/>
      </c>
      <c r="AA20" s="96" t="str">
        <f>CONCATENATE(Table3[[#This Row],[5]],Table3[[#This Row],[4]],Table3[[#This Row],[3]],Table3[[#This Row],[2]],Table3[[#This Row],[1]])</f>
        <v/>
      </c>
      <c r="AB20" s="96">
        <f t="shared" si="1"/>
        <v>0</v>
      </c>
      <c r="AC20" s="96">
        <f t="shared" si="2"/>
        <v>0</v>
      </c>
      <c r="AD20" s="96">
        <f t="shared" si="3"/>
        <v>0</v>
      </c>
    </row>
    <row r="21" spans="1:30" ht="35" customHeight="1" x14ac:dyDescent="0.2">
      <c r="A21" s="9">
        <v>19</v>
      </c>
      <c r="B21" s="13" t="s">
        <v>30</v>
      </c>
      <c r="C21" s="23"/>
      <c r="D21" s="24"/>
      <c r="E21" s="24"/>
      <c r="F21" s="24"/>
      <c r="G21" s="24"/>
      <c r="H21" s="97" t="str">
        <f t="shared" si="0"/>
        <v/>
      </c>
      <c r="AA21" s="96" t="str">
        <f>CONCATENATE(Table3[[#This Row],[5]],Table3[[#This Row],[4]],Table3[[#This Row],[3]],Table3[[#This Row],[2]],Table3[[#This Row],[1]])</f>
        <v/>
      </c>
      <c r="AB21" s="96">
        <f t="shared" si="1"/>
        <v>0</v>
      </c>
      <c r="AC21" s="96">
        <f t="shared" si="2"/>
        <v>0</v>
      </c>
      <c r="AD21" s="96">
        <f t="shared" si="3"/>
        <v>0</v>
      </c>
    </row>
    <row r="22" spans="1:30" ht="35" customHeight="1" x14ac:dyDescent="0.2">
      <c r="A22" s="9">
        <v>20</v>
      </c>
      <c r="B22" s="13" t="s">
        <v>31</v>
      </c>
      <c r="C22" s="23"/>
      <c r="D22" s="24"/>
      <c r="E22" s="24"/>
      <c r="F22" s="24"/>
      <c r="G22" s="24"/>
      <c r="H22" s="97" t="str">
        <f t="shared" si="0"/>
        <v/>
      </c>
      <c r="AA22" s="96" t="str">
        <f>CONCATENATE(Table3[[#This Row],[5]],Table3[[#This Row],[4]],Table3[[#This Row],[3]],Table3[[#This Row],[2]],Table3[[#This Row],[1]])</f>
        <v/>
      </c>
      <c r="AB22" s="96">
        <f t="shared" si="1"/>
        <v>0</v>
      </c>
      <c r="AC22" s="96">
        <f t="shared" si="2"/>
        <v>0</v>
      </c>
      <c r="AD22" s="96">
        <f t="shared" si="3"/>
        <v>0</v>
      </c>
    </row>
    <row r="23" spans="1:30" ht="35" customHeight="1" x14ac:dyDescent="0.2">
      <c r="A23" s="9">
        <v>21</v>
      </c>
      <c r="B23" s="13" t="s">
        <v>32</v>
      </c>
      <c r="C23" s="23"/>
      <c r="D23" s="24"/>
      <c r="E23" s="24"/>
      <c r="F23" s="24"/>
      <c r="G23" s="24"/>
      <c r="H23" s="97" t="str">
        <f t="shared" si="0"/>
        <v/>
      </c>
      <c r="AA23" s="96" t="str">
        <f>CONCATENATE(Table3[[#This Row],[5]],Table3[[#This Row],[4]],Table3[[#This Row],[3]],Table3[[#This Row],[2]],Table3[[#This Row],[1]])</f>
        <v/>
      </c>
      <c r="AB23" s="96">
        <f t="shared" si="1"/>
        <v>0</v>
      </c>
      <c r="AC23" s="96">
        <f t="shared" si="2"/>
        <v>0</v>
      </c>
      <c r="AD23" s="96">
        <f t="shared" si="3"/>
        <v>0</v>
      </c>
    </row>
    <row r="24" spans="1:30" ht="35" customHeight="1" x14ac:dyDescent="0.2">
      <c r="A24" s="9">
        <v>22</v>
      </c>
      <c r="B24" s="13" t="s">
        <v>33</v>
      </c>
      <c r="C24" s="23"/>
      <c r="D24" s="24"/>
      <c r="E24" s="24"/>
      <c r="F24" s="24"/>
      <c r="G24" s="24"/>
      <c r="H24" s="97" t="str">
        <f t="shared" si="0"/>
        <v/>
      </c>
      <c r="AA24" s="96" t="str">
        <f>CONCATENATE(Table3[[#This Row],[5]],Table3[[#This Row],[4]],Table3[[#This Row],[3]],Table3[[#This Row],[2]],Table3[[#This Row],[1]])</f>
        <v/>
      </c>
      <c r="AB24" s="96">
        <f t="shared" si="1"/>
        <v>0</v>
      </c>
      <c r="AC24" s="96">
        <f t="shared" si="2"/>
        <v>0</v>
      </c>
      <c r="AD24" s="96">
        <f t="shared" si="3"/>
        <v>0</v>
      </c>
    </row>
    <row r="25" spans="1:30" ht="35" customHeight="1" x14ac:dyDescent="0.2">
      <c r="A25" s="9">
        <v>23</v>
      </c>
      <c r="B25" s="13" t="s">
        <v>34</v>
      </c>
      <c r="C25" s="23"/>
      <c r="D25" s="24"/>
      <c r="E25" s="24"/>
      <c r="F25" s="24"/>
      <c r="G25" s="24"/>
      <c r="H25" s="97" t="str">
        <f t="shared" si="0"/>
        <v/>
      </c>
      <c r="AA25" s="96" t="str">
        <f>CONCATENATE(Table3[[#This Row],[5]],Table3[[#This Row],[4]],Table3[[#This Row],[3]],Table3[[#This Row],[2]],Table3[[#This Row],[1]])</f>
        <v/>
      </c>
      <c r="AB25" s="96">
        <f t="shared" si="1"/>
        <v>0</v>
      </c>
      <c r="AC25" s="96">
        <f t="shared" si="2"/>
        <v>0</v>
      </c>
      <c r="AD25" s="96">
        <f t="shared" si="3"/>
        <v>0</v>
      </c>
    </row>
    <row r="26" spans="1:30" ht="35" customHeight="1" x14ac:dyDescent="0.2">
      <c r="A26" s="9">
        <v>24</v>
      </c>
      <c r="B26" s="13" t="s">
        <v>35</v>
      </c>
      <c r="C26" s="23"/>
      <c r="D26" s="24"/>
      <c r="E26" s="24"/>
      <c r="F26" s="24"/>
      <c r="G26" s="24"/>
      <c r="H26" s="97" t="str">
        <f t="shared" si="0"/>
        <v/>
      </c>
      <c r="AA26" s="96" t="str">
        <f>CONCATENATE(Table3[[#This Row],[5]],Table3[[#This Row],[4]],Table3[[#This Row],[3]],Table3[[#This Row],[2]],Table3[[#This Row],[1]])</f>
        <v/>
      </c>
      <c r="AB26" s="96">
        <f t="shared" si="1"/>
        <v>0</v>
      </c>
      <c r="AC26" s="96">
        <f t="shared" si="2"/>
        <v>0</v>
      </c>
      <c r="AD26" s="96">
        <f t="shared" si="3"/>
        <v>0</v>
      </c>
    </row>
    <row r="27" spans="1:30" ht="35" customHeight="1" x14ac:dyDescent="0.2">
      <c r="A27" s="9">
        <v>25</v>
      </c>
      <c r="B27" s="13" t="s">
        <v>94</v>
      </c>
      <c r="C27" s="23"/>
      <c r="D27" s="24"/>
      <c r="E27" s="24"/>
      <c r="F27" s="24"/>
      <c r="G27" s="24"/>
      <c r="H27" s="97" t="str">
        <f t="shared" si="0"/>
        <v/>
      </c>
      <c r="AA27" s="96" t="str">
        <f>CONCATENATE(Table3[[#This Row],[5]],Table3[[#This Row],[4]],Table3[[#This Row],[3]],Table3[[#This Row],[2]],Table3[[#This Row],[1]])</f>
        <v/>
      </c>
      <c r="AB27" s="96">
        <f t="shared" si="1"/>
        <v>0</v>
      </c>
      <c r="AC27" s="96">
        <f t="shared" si="2"/>
        <v>0</v>
      </c>
      <c r="AD27" s="96">
        <f t="shared" si="3"/>
        <v>0</v>
      </c>
    </row>
    <row r="28" spans="1:30" ht="35" customHeight="1" x14ac:dyDescent="0.2">
      <c r="A28" s="9">
        <v>26</v>
      </c>
      <c r="B28" s="10" t="s">
        <v>36</v>
      </c>
      <c r="C28" s="23"/>
      <c r="D28" s="24"/>
      <c r="E28" s="24"/>
      <c r="F28" s="24"/>
      <c r="G28" s="24"/>
      <c r="H28" s="97" t="str">
        <f t="shared" si="0"/>
        <v/>
      </c>
      <c r="AA28" s="96" t="str">
        <f>CONCATENATE(Table3[[#This Row],[5]],Table3[[#This Row],[4]],Table3[[#This Row],[3]],Table3[[#This Row],[2]],Table3[[#This Row],[1]])</f>
        <v/>
      </c>
      <c r="AB28" s="96">
        <f t="shared" si="1"/>
        <v>0</v>
      </c>
      <c r="AC28" s="96">
        <f t="shared" si="2"/>
        <v>0</v>
      </c>
      <c r="AD28" s="96">
        <f t="shared" si="3"/>
        <v>0</v>
      </c>
    </row>
    <row r="29" spans="1:30" ht="35" customHeight="1" x14ac:dyDescent="0.2">
      <c r="A29" s="9">
        <v>27</v>
      </c>
      <c r="B29" s="13" t="s">
        <v>37</v>
      </c>
      <c r="C29" s="23"/>
      <c r="D29" s="24"/>
      <c r="E29" s="24"/>
      <c r="F29" s="24"/>
      <c r="G29" s="24"/>
      <c r="H29" s="97" t="str">
        <f t="shared" si="0"/>
        <v/>
      </c>
      <c r="AA29" s="96" t="str">
        <f>CONCATENATE(Table3[[#This Row],[5]],Table3[[#This Row],[4]],Table3[[#This Row],[3]],Table3[[#This Row],[2]],Table3[[#This Row],[1]])</f>
        <v/>
      </c>
      <c r="AB29" s="96">
        <f t="shared" si="1"/>
        <v>0</v>
      </c>
      <c r="AC29" s="96">
        <f t="shared" si="2"/>
        <v>0</v>
      </c>
      <c r="AD29" s="96">
        <f t="shared" si="3"/>
        <v>0</v>
      </c>
    </row>
    <row r="30" spans="1:30" ht="35" customHeight="1" x14ac:dyDescent="0.2">
      <c r="A30" s="46">
        <v>28</v>
      </c>
      <c r="B30" s="47" t="s">
        <v>98</v>
      </c>
      <c r="C30" s="23"/>
      <c r="D30" s="24"/>
      <c r="E30" s="24"/>
      <c r="F30" s="24"/>
      <c r="G30" s="24"/>
      <c r="H30" s="97" t="str">
        <f t="shared" si="0"/>
        <v/>
      </c>
      <c r="AA30" s="96" t="str">
        <f>CONCATENATE(Table3[[#This Row],[5]],Table3[[#This Row],[4]],Table3[[#This Row],[3]],Table3[[#This Row],[2]],Table3[[#This Row],[1]])</f>
        <v/>
      </c>
      <c r="AB30" s="96">
        <f t="shared" si="1"/>
        <v>0</v>
      </c>
      <c r="AC30" s="96">
        <f t="shared" si="2"/>
        <v>0</v>
      </c>
      <c r="AD30" s="96">
        <f t="shared" si="3"/>
        <v>0</v>
      </c>
    </row>
    <row r="31" spans="1:30" ht="35" customHeight="1" x14ac:dyDescent="0.2">
      <c r="A31" s="46">
        <v>29</v>
      </c>
      <c r="B31" s="48" t="s">
        <v>100</v>
      </c>
      <c r="C31" s="23"/>
      <c r="D31" s="24"/>
      <c r="E31" s="24"/>
      <c r="F31" s="24"/>
      <c r="G31" s="24"/>
      <c r="H31" s="97" t="str">
        <f t="shared" si="0"/>
        <v/>
      </c>
      <c r="AA31" s="96" t="str">
        <f>CONCATENATE(Table3[[#This Row],[5]],Table3[[#This Row],[4]],Table3[[#This Row],[3]],Table3[[#This Row],[2]],Table3[[#This Row],[1]])</f>
        <v/>
      </c>
      <c r="AB31" s="96">
        <f t="shared" si="1"/>
        <v>0</v>
      </c>
      <c r="AC31" s="96">
        <f t="shared" si="2"/>
        <v>0</v>
      </c>
      <c r="AD31" s="96">
        <f t="shared" si="3"/>
        <v>0</v>
      </c>
    </row>
    <row r="32" spans="1:30" ht="35" customHeight="1" x14ac:dyDescent="0.2">
      <c r="A32" s="46">
        <v>30</v>
      </c>
      <c r="B32" s="48" t="s">
        <v>99</v>
      </c>
      <c r="C32" s="23"/>
      <c r="D32" s="24"/>
      <c r="E32" s="24"/>
      <c r="F32" s="24"/>
      <c r="G32" s="24"/>
      <c r="H32" s="97" t="str">
        <f t="shared" si="0"/>
        <v/>
      </c>
      <c r="AA32" s="96" t="str">
        <f>CONCATENATE(Table3[[#This Row],[5]],Table3[[#This Row],[4]],Table3[[#This Row],[3]],Table3[[#This Row],[2]],Table3[[#This Row],[1]])</f>
        <v/>
      </c>
      <c r="AB32" s="96">
        <f t="shared" si="1"/>
        <v>0</v>
      </c>
      <c r="AC32" s="96">
        <f t="shared" si="2"/>
        <v>0</v>
      </c>
      <c r="AD32" s="96">
        <f t="shared" si="3"/>
        <v>0</v>
      </c>
    </row>
    <row r="33" spans="1:30" ht="35" customHeight="1" x14ac:dyDescent="0.2">
      <c r="A33" s="9">
        <v>31</v>
      </c>
      <c r="B33" s="14" t="s">
        <v>38</v>
      </c>
      <c r="C33" s="23"/>
      <c r="D33" s="24"/>
      <c r="E33" s="24"/>
      <c r="F33" s="24"/>
      <c r="G33" s="24"/>
      <c r="H33" s="97" t="str">
        <f t="shared" si="0"/>
        <v/>
      </c>
      <c r="AA33" s="96" t="str">
        <f>CONCATENATE(Table3[[#This Row],[5]],Table3[[#This Row],[4]],Table3[[#This Row],[3]],Table3[[#This Row],[2]],Table3[[#This Row],[1]])</f>
        <v/>
      </c>
      <c r="AB33" s="96">
        <f t="shared" si="1"/>
        <v>0</v>
      </c>
      <c r="AC33" s="96">
        <f t="shared" si="2"/>
        <v>0</v>
      </c>
      <c r="AD33" s="96">
        <f t="shared" si="3"/>
        <v>0</v>
      </c>
    </row>
    <row r="34" spans="1:30" ht="35" customHeight="1" x14ac:dyDescent="0.2">
      <c r="A34" s="9">
        <v>32</v>
      </c>
      <c r="B34" s="14" t="s">
        <v>39</v>
      </c>
      <c r="C34" s="23"/>
      <c r="D34" s="24"/>
      <c r="E34" s="24"/>
      <c r="F34" s="24"/>
      <c r="G34" s="24"/>
      <c r="H34" s="97" t="str">
        <f t="shared" si="0"/>
        <v/>
      </c>
      <c r="AA34" s="96" t="str">
        <f>CONCATENATE(Table3[[#This Row],[5]],Table3[[#This Row],[4]],Table3[[#This Row],[3]],Table3[[#This Row],[2]],Table3[[#This Row],[1]])</f>
        <v/>
      </c>
      <c r="AB34" s="96">
        <f t="shared" si="1"/>
        <v>0</v>
      </c>
      <c r="AC34" s="96">
        <f t="shared" si="2"/>
        <v>0</v>
      </c>
      <c r="AD34" s="96">
        <f t="shared" si="3"/>
        <v>0</v>
      </c>
    </row>
    <row r="35" spans="1:30" ht="35" customHeight="1" x14ac:dyDescent="0.2">
      <c r="A35" s="9">
        <v>33</v>
      </c>
      <c r="B35" s="14" t="s">
        <v>40</v>
      </c>
      <c r="C35" s="23"/>
      <c r="D35" s="24"/>
      <c r="E35" s="24"/>
      <c r="F35" s="24"/>
      <c r="G35" s="24"/>
      <c r="H35" s="97" t="str">
        <f t="shared" si="0"/>
        <v/>
      </c>
      <c r="AA35" s="96" t="str">
        <f>CONCATENATE(Table3[[#This Row],[5]],Table3[[#This Row],[4]],Table3[[#This Row],[3]],Table3[[#This Row],[2]],Table3[[#This Row],[1]])</f>
        <v/>
      </c>
      <c r="AB35" s="96">
        <f t="shared" si="1"/>
        <v>0</v>
      </c>
      <c r="AC35" s="96">
        <f t="shared" si="2"/>
        <v>0</v>
      </c>
      <c r="AD35" s="96">
        <f t="shared" si="3"/>
        <v>0</v>
      </c>
    </row>
    <row r="36" spans="1:30" ht="35" customHeight="1" x14ac:dyDescent="0.2">
      <c r="A36" s="9">
        <v>34</v>
      </c>
      <c r="B36" s="14" t="s">
        <v>41</v>
      </c>
      <c r="C36" s="23"/>
      <c r="D36" s="24"/>
      <c r="E36" s="24"/>
      <c r="F36" s="24"/>
      <c r="G36" s="24"/>
      <c r="H36" s="97" t="str">
        <f t="shared" si="0"/>
        <v/>
      </c>
      <c r="AA36" s="96" t="str">
        <f>CONCATENATE(Table3[[#This Row],[5]],Table3[[#This Row],[4]],Table3[[#This Row],[3]],Table3[[#This Row],[2]],Table3[[#This Row],[1]])</f>
        <v/>
      </c>
      <c r="AB36" s="96">
        <f t="shared" si="1"/>
        <v>0</v>
      </c>
      <c r="AC36" s="96">
        <f t="shared" si="2"/>
        <v>0</v>
      </c>
      <c r="AD36" s="96">
        <f t="shared" si="3"/>
        <v>0</v>
      </c>
    </row>
    <row r="37" spans="1:30" ht="35" customHeight="1" x14ac:dyDescent="0.2">
      <c r="A37" s="9">
        <v>35</v>
      </c>
      <c r="B37" s="14" t="s">
        <v>42</v>
      </c>
      <c r="C37" s="23"/>
      <c r="D37" s="24"/>
      <c r="E37" s="24"/>
      <c r="F37" s="24"/>
      <c r="G37" s="24"/>
      <c r="H37" s="97" t="str">
        <f t="shared" si="0"/>
        <v/>
      </c>
      <c r="AA37" s="96" t="str">
        <f>CONCATENATE(Table3[[#This Row],[5]],Table3[[#This Row],[4]],Table3[[#This Row],[3]],Table3[[#This Row],[2]],Table3[[#This Row],[1]])</f>
        <v/>
      </c>
      <c r="AB37" s="96">
        <f t="shared" si="1"/>
        <v>0</v>
      </c>
      <c r="AC37" s="96">
        <f t="shared" si="2"/>
        <v>0</v>
      </c>
      <c r="AD37" s="96">
        <f t="shared" si="3"/>
        <v>0</v>
      </c>
    </row>
    <row r="38" spans="1:30" ht="35" customHeight="1" x14ac:dyDescent="0.2">
      <c r="A38" s="9">
        <v>36</v>
      </c>
      <c r="B38" s="14" t="s">
        <v>43</v>
      </c>
      <c r="C38" s="23"/>
      <c r="D38" s="24"/>
      <c r="E38" s="24"/>
      <c r="F38" s="24"/>
      <c r="G38" s="24"/>
      <c r="H38" s="97" t="str">
        <f t="shared" si="0"/>
        <v/>
      </c>
      <c r="AA38" s="96" t="str">
        <f>CONCATENATE(Table3[[#This Row],[5]],Table3[[#This Row],[4]],Table3[[#This Row],[3]],Table3[[#This Row],[2]],Table3[[#This Row],[1]])</f>
        <v/>
      </c>
      <c r="AB38" s="96">
        <f t="shared" si="1"/>
        <v>0</v>
      </c>
      <c r="AC38" s="96">
        <f t="shared" si="2"/>
        <v>0</v>
      </c>
      <c r="AD38" s="96">
        <f t="shared" si="3"/>
        <v>0</v>
      </c>
    </row>
    <row r="39" spans="1:30" ht="35" customHeight="1" x14ac:dyDescent="0.2">
      <c r="A39" s="9">
        <v>37</v>
      </c>
      <c r="B39" s="14" t="s">
        <v>44</v>
      </c>
      <c r="C39" s="23"/>
      <c r="D39" s="24"/>
      <c r="E39" s="24"/>
      <c r="F39" s="24"/>
      <c r="G39" s="24"/>
      <c r="H39" s="97" t="str">
        <f t="shared" si="0"/>
        <v/>
      </c>
      <c r="AA39" s="96" t="str">
        <f>CONCATENATE(Table3[[#This Row],[5]],Table3[[#This Row],[4]],Table3[[#This Row],[3]],Table3[[#This Row],[2]],Table3[[#This Row],[1]])</f>
        <v/>
      </c>
      <c r="AB39" s="96">
        <f t="shared" si="1"/>
        <v>0</v>
      </c>
      <c r="AC39" s="96">
        <f t="shared" si="2"/>
        <v>0</v>
      </c>
      <c r="AD39" s="96">
        <f t="shared" si="3"/>
        <v>0</v>
      </c>
    </row>
    <row r="40" spans="1:30" ht="35" customHeight="1" x14ac:dyDescent="0.2">
      <c r="A40" s="9">
        <v>38</v>
      </c>
      <c r="B40" s="14" t="s">
        <v>101</v>
      </c>
      <c r="C40" s="23"/>
      <c r="D40" s="24"/>
      <c r="E40" s="24"/>
      <c r="F40" s="24"/>
      <c r="G40" s="24"/>
      <c r="H40" s="97" t="str">
        <f t="shared" si="0"/>
        <v/>
      </c>
      <c r="AA40" s="96" t="str">
        <f>CONCATENATE(Table3[[#This Row],[5]],Table3[[#This Row],[4]],Table3[[#This Row],[3]],Table3[[#This Row],[2]],Table3[[#This Row],[1]])</f>
        <v/>
      </c>
      <c r="AB40" s="96">
        <f t="shared" si="1"/>
        <v>0</v>
      </c>
      <c r="AC40" s="96">
        <f t="shared" si="2"/>
        <v>0</v>
      </c>
      <c r="AD40" s="96">
        <f t="shared" si="3"/>
        <v>0</v>
      </c>
    </row>
    <row r="41" spans="1:30" ht="35" customHeight="1" x14ac:dyDescent="0.2">
      <c r="A41" s="9">
        <v>39</v>
      </c>
      <c r="B41" s="14" t="s">
        <v>45</v>
      </c>
      <c r="C41" s="23"/>
      <c r="D41" s="24"/>
      <c r="E41" s="24"/>
      <c r="F41" s="24"/>
      <c r="G41" s="24"/>
      <c r="H41" s="97" t="str">
        <f t="shared" si="0"/>
        <v/>
      </c>
      <c r="AA41" s="96" t="str">
        <f>CONCATENATE(Table3[[#This Row],[5]],Table3[[#This Row],[4]],Table3[[#This Row],[3]],Table3[[#This Row],[2]],Table3[[#This Row],[1]])</f>
        <v/>
      </c>
      <c r="AB41" s="96">
        <f t="shared" si="1"/>
        <v>0</v>
      </c>
      <c r="AC41" s="96">
        <f t="shared" si="2"/>
        <v>0</v>
      </c>
      <c r="AD41" s="96">
        <f t="shared" si="3"/>
        <v>0</v>
      </c>
    </row>
    <row r="42" spans="1:30" ht="35" customHeight="1" x14ac:dyDescent="0.2">
      <c r="A42" s="9">
        <v>40</v>
      </c>
      <c r="B42" s="14" t="s">
        <v>46</v>
      </c>
      <c r="C42" s="23"/>
      <c r="D42" s="24"/>
      <c r="E42" s="24"/>
      <c r="F42" s="24"/>
      <c r="G42" s="24"/>
      <c r="H42" s="97" t="str">
        <f t="shared" si="0"/>
        <v/>
      </c>
      <c r="AA42" s="96" t="str">
        <f>CONCATENATE(Table3[[#This Row],[5]],Table3[[#This Row],[4]],Table3[[#This Row],[3]],Table3[[#This Row],[2]],Table3[[#This Row],[1]])</f>
        <v/>
      </c>
      <c r="AB42" s="96">
        <f t="shared" si="1"/>
        <v>0</v>
      </c>
      <c r="AC42" s="96">
        <f t="shared" si="2"/>
        <v>0</v>
      </c>
      <c r="AD42" s="96">
        <f t="shared" si="3"/>
        <v>0</v>
      </c>
    </row>
    <row r="43" spans="1:30" ht="35" customHeight="1" x14ac:dyDescent="0.2">
      <c r="A43" s="9">
        <v>41</v>
      </c>
      <c r="B43" s="14" t="s">
        <v>47</v>
      </c>
      <c r="C43" s="23"/>
      <c r="D43" s="24"/>
      <c r="E43" s="24"/>
      <c r="F43" s="24"/>
      <c r="G43" s="24"/>
      <c r="H43" s="97" t="str">
        <f t="shared" si="0"/>
        <v/>
      </c>
      <c r="AA43" s="96" t="str">
        <f>CONCATENATE(Table3[[#This Row],[5]],Table3[[#This Row],[4]],Table3[[#This Row],[3]],Table3[[#This Row],[2]],Table3[[#This Row],[1]])</f>
        <v/>
      </c>
      <c r="AB43" s="96">
        <f t="shared" si="1"/>
        <v>0</v>
      </c>
      <c r="AC43" s="96">
        <f t="shared" si="2"/>
        <v>0</v>
      </c>
      <c r="AD43" s="96">
        <f t="shared" si="3"/>
        <v>0</v>
      </c>
    </row>
    <row r="44" spans="1:30" ht="35" customHeight="1" x14ac:dyDescent="0.2">
      <c r="A44" s="9">
        <v>42</v>
      </c>
      <c r="B44" s="14" t="s">
        <v>48</v>
      </c>
      <c r="C44" s="23"/>
      <c r="D44" s="24"/>
      <c r="E44" s="24"/>
      <c r="F44" s="24"/>
      <c r="G44" s="24"/>
      <c r="H44" s="97" t="str">
        <f t="shared" si="0"/>
        <v/>
      </c>
      <c r="AA44" s="96" t="str">
        <f>CONCATENATE(Table3[[#This Row],[5]],Table3[[#This Row],[4]],Table3[[#This Row],[3]],Table3[[#This Row],[2]],Table3[[#This Row],[1]])</f>
        <v/>
      </c>
      <c r="AB44" s="96">
        <f t="shared" si="1"/>
        <v>0</v>
      </c>
      <c r="AC44" s="96">
        <f t="shared" si="2"/>
        <v>0</v>
      </c>
      <c r="AD44" s="96">
        <f t="shared" si="3"/>
        <v>0</v>
      </c>
    </row>
    <row r="45" spans="1:30" ht="35" customHeight="1" x14ac:dyDescent="0.2">
      <c r="A45" s="9">
        <v>43</v>
      </c>
      <c r="B45" s="14" t="s">
        <v>49</v>
      </c>
      <c r="C45" s="23"/>
      <c r="D45" s="24"/>
      <c r="E45" s="24"/>
      <c r="F45" s="24"/>
      <c r="G45" s="24"/>
      <c r="H45" s="97" t="str">
        <f t="shared" si="0"/>
        <v/>
      </c>
      <c r="AA45" s="96" t="str">
        <f>CONCATENATE(Table3[[#This Row],[5]],Table3[[#This Row],[4]],Table3[[#This Row],[3]],Table3[[#This Row],[2]],Table3[[#This Row],[1]])</f>
        <v/>
      </c>
      <c r="AB45" s="96">
        <f t="shared" si="1"/>
        <v>0</v>
      </c>
      <c r="AC45" s="96">
        <f t="shared" si="2"/>
        <v>0</v>
      </c>
      <c r="AD45" s="96">
        <f t="shared" si="3"/>
        <v>0</v>
      </c>
    </row>
    <row r="46" spans="1:30" ht="35" customHeight="1" x14ac:dyDescent="0.2">
      <c r="A46" s="9">
        <v>44</v>
      </c>
      <c r="B46" s="14" t="s">
        <v>50</v>
      </c>
      <c r="C46" s="23"/>
      <c r="D46" s="24"/>
      <c r="E46" s="24"/>
      <c r="F46" s="24"/>
      <c r="G46" s="24"/>
      <c r="H46" s="97" t="str">
        <f t="shared" si="0"/>
        <v/>
      </c>
      <c r="AA46" s="96" t="str">
        <f>CONCATENATE(Table3[[#This Row],[5]],Table3[[#This Row],[4]],Table3[[#This Row],[3]],Table3[[#This Row],[2]],Table3[[#This Row],[1]])</f>
        <v/>
      </c>
      <c r="AB46" s="96">
        <f t="shared" si="1"/>
        <v>0</v>
      </c>
      <c r="AC46" s="96">
        <f t="shared" si="2"/>
        <v>0</v>
      </c>
      <c r="AD46" s="96">
        <f t="shared" si="3"/>
        <v>0</v>
      </c>
    </row>
    <row r="47" spans="1:30" ht="35" customHeight="1" x14ac:dyDescent="0.2">
      <c r="A47" s="9">
        <v>45</v>
      </c>
      <c r="B47" s="14" t="s">
        <v>93</v>
      </c>
      <c r="C47" s="23"/>
      <c r="D47" s="24"/>
      <c r="E47" s="24"/>
      <c r="F47" s="24"/>
      <c r="G47" s="24"/>
      <c r="H47" s="97" t="str">
        <f t="shared" si="0"/>
        <v/>
      </c>
      <c r="AA47" s="96" t="str">
        <f>CONCATENATE(Table3[[#This Row],[5]],Table3[[#This Row],[4]],Table3[[#This Row],[3]],Table3[[#This Row],[2]],Table3[[#This Row],[1]])</f>
        <v/>
      </c>
      <c r="AB47" s="96">
        <f t="shared" si="1"/>
        <v>0</v>
      </c>
      <c r="AC47" s="96">
        <f t="shared" si="2"/>
        <v>0</v>
      </c>
      <c r="AD47" s="96">
        <f t="shared" si="3"/>
        <v>0</v>
      </c>
    </row>
    <row r="48" spans="1:30" ht="35" customHeight="1" x14ac:dyDescent="0.2">
      <c r="A48" s="9">
        <v>46</v>
      </c>
      <c r="B48" s="14" t="s">
        <v>51</v>
      </c>
      <c r="C48" s="23"/>
      <c r="D48" s="24"/>
      <c r="E48" s="24"/>
      <c r="F48" s="24"/>
      <c r="G48" s="24"/>
      <c r="H48" s="97" t="str">
        <f t="shared" si="0"/>
        <v/>
      </c>
      <c r="AA48" s="96" t="str">
        <f>CONCATENATE(Table3[[#This Row],[5]],Table3[[#This Row],[4]],Table3[[#This Row],[3]],Table3[[#This Row],[2]],Table3[[#This Row],[1]])</f>
        <v/>
      </c>
      <c r="AB48" s="96">
        <f t="shared" si="1"/>
        <v>0</v>
      </c>
      <c r="AC48" s="96">
        <f t="shared" si="2"/>
        <v>0</v>
      </c>
      <c r="AD48" s="96">
        <f t="shared" si="3"/>
        <v>0</v>
      </c>
    </row>
    <row r="49" spans="1:30" ht="35" customHeight="1" x14ac:dyDescent="0.2">
      <c r="A49" s="9">
        <v>47</v>
      </c>
      <c r="B49" s="14" t="s">
        <v>52</v>
      </c>
      <c r="C49" s="23"/>
      <c r="D49" s="24"/>
      <c r="E49" s="24"/>
      <c r="F49" s="24"/>
      <c r="G49" s="24"/>
      <c r="H49" s="97" t="str">
        <f t="shared" si="0"/>
        <v/>
      </c>
      <c r="AA49" s="96" t="str">
        <f>CONCATENATE(Table3[[#This Row],[5]],Table3[[#This Row],[4]],Table3[[#This Row],[3]],Table3[[#This Row],[2]],Table3[[#This Row],[1]])</f>
        <v/>
      </c>
      <c r="AB49" s="96">
        <f t="shared" si="1"/>
        <v>0</v>
      </c>
      <c r="AC49" s="96">
        <f t="shared" si="2"/>
        <v>0</v>
      </c>
      <c r="AD49" s="96">
        <f t="shared" si="3"/>
        <v>0</v>
      </c>
    </row>
    <row r="50" spans="1:30" ht="35" customHeight="1" x14ac:dyDescent="0.2">
      <c r="A50" s="9">
        <v>48</v>
      </c>
      <c r="B50" s="14" t="s">
        <v>53</v>
      </c>
      <c r="C50" s="23"/>
      <c r="D50" s="24"/>
      <c r="E50" s="24"/>
      <c r="F50" s="24"/>
      <c r="G50" s="24"/>
      <c r="H50" s="97" t="str">
        <f t="shared" si="0"/>
        <v/>
      </c>
      <c r="AA50" s="96" t="str">
        <f>CONCATENATE(Table3[[#This Row],[5]],Table3[[#This Row],[4]],Table3[[#This Row],[3]],Table3[[#This Row],[2]],Table3[[#This Row],[1]])</f>
        <v/>
      </c>
      <c r="AB50" s="96">
        <f t="shared" si="1"/>
        <v>0</v>
      </c>
      <c r="AC50" s="96">
        <f t="shared" si="2"/>
        <v>0</v>
      </c>
      <c r="AD50" s="96">
        <f t="shared" si="3"/>
        <v>0</v>
      </c>
    </row>
    <row r="51" spans="1:30" x14ac:dyDescent="0.2">
      <c r="AA51" s="96"/>
      <c r="AB51" s="96"/>
      <c r="AC51" s="96"/>
      <c r="AD51" s="96"/>
    </row>
    <row r="52" spans="1:30" x14ac:dyDescent="0.2">
      <c r="AA52" s="96"/>
      <c r="AB52" s="96"/>
      <c r="AC52" s="96"/>
      <c r="AD52" s="96"/>
    </row>
    <row r="53" spans="1:30" x14ac:dyDescent="0.2">
      <c r="AA53" s="96"/>
      <c r="AB53" s="96"/>
      <c r="AC53" s="96"/>
      <c r="AD53" s="96"/>
    </row>
    <row r="54" spans="1:30" x14ac:dyDescent="0.2">
      <c r="AA54" s="96"/>
      <c r="AB54" s="96"/>
      <c r="AC54" s="96"/>
      <c r="AD54" s="96"/>
    </row>
    <row r="55" spans="1:30" x14ac:dyDescent="0.2">
      <c r="AA55" s="96"/>
      <c r="AB55" s="96"/>
      <c r="AC55" s="96"/>
      <c r="AD55" s="96"/>
    </row>
    <row r="56" spans="1:30" x14ac:dyDescent="0.2">
      <c r="AA56" s="96"/>
      <c r="AB56" s="96"/>
      <c r="AC56" s="96"/>
      <c r="AD56" s="96"/>
    </row>
    <row r="57" spans="1:30" x14ac:dyDescent="0.2">
      <c r="AA57" s="96"/>
      <c r="AB57" s="96"/>
      <c r="AC57" s="96"/>
      <c r="AD57" s="96"/>
    </row>
    <row r="58" spans="1:30" x14ac:dyDescent="0.2">
      <c r="AA58" s="96"/>
      <c r="AB58" s="96"/>
      <c r="AC58" s="96"/>
      <c r="AD58" s="96"/>
    </row>
    <row r="59" spans="1:30" x14ac:dyDescent="0.2">
      <c r="AA59" s="96"/>
      <c r="AB59" s="96"/>
      <c r="AC59" s="96"/>
      <c r="AD59" s="96"/>
    </row>
    <row r="60" spans="1:30" x14ac:dyDescent="0.2">
      <c r="AA60" s="96"/>
      <c r="AB60" s="96"/>
      <c r="AC60" s="96"/>
      <c r="AD60" s="96"/>
    </row>
    <row r="61" spans="1:30" x14ac:dyDescent="0.2">
      <c r="AA61" s="96"/>
      <c r="AB61" s="96"/>
      <c r="AC61" s="96"/>
      <c r="AD61" s="96"/>
    </row>
    <row r="62" spans="1:30" x14ac:dyDescent="0.2">
      <c r="AA62" s="96"/>
      <c r="AB62" s="96"/>
      <c r="AC62" s="96"/>
      <c r="AD62" s="96"/>
    </row>
    <row r="63" spans="1:30" x14ac:dyDescent="0.2">
      <c r="AA63" s="96"/>
      <c r="AB63" s="96"/>
      <c r="AC63" s="96"/>
      <c r="AD63" s="96"/>
    </row>
    <row r="64" spans="1:30" x14ac:dyDescent="0.2">
      <c r="AA64" s="96"/>
      <c r="AB64" s="96"/>
      <c r="AC64" s="96"/>
      <c r="AD64" s="96"/>
    </row>
    <row r="65" spans="27:30" x14ac:dyDescent="0.2">
      <c r="AA65" s="96"/>
      <c r="AB65" s="96"/>
      <c r="AC65" s="96"/>
      <c r="AD65" s="96"/>
    </row>
    <row r="66" spans="27:30" x14ac:dyDescent="0.2">
      <c r="AA66" s="96"/>
      <c r="AB66" s="96"/>
      <c r="AC66" s="96"/>
      <c r="AD66" s="96"/>
    </row>
    <row r="67" spans="27:30" x14ac:dyDescent="0.2">
      <c r="AA67" s="96"/>
      <c r="AB67" s="96"/>
      <c r="AC67" s="96"/>
      <c r="AD67" s="96"/>
    </row>
    <row r="68" spans="27:30" x14ac:dyDescent="0.2">
      <c r="AA68" s="96"/>
      <c r="AB68" s="96"/>
      <c r="AC68" s="96"/>
      <c r="AD68" s="96"/>
    </row>
    <row r="69" spans="27:30" x14ac:dyDescent="0.2">
      <c r="AA69" s="96"/>
      <c r="AB69" s="96"/>
      <c r="AC69" s="96"/>
      <c r="AD69" s="96"/>
    </row>
    <row r="70" spans="27:30" x14ac:dyDescent="0.2">
      <c r="AA70" s="96"/>
      <c r="AB70" s="96"/>
      <c r="AC70" s="96"/>
      <c r="AD70" s="96"/>
    </row>
    <row r="71" spans="27:30" x14ac:dyDescent="0.2">
      <c r="AA71" s="96"/>
      <c r="AB71" s="96"/>
      <c r="AC71" s="96"/>
      <c r="AD71" s="96"/>
    </row>
    <row r="72" spans="27:30" x14ac:dyDescent="0.2">
      <c r="AA72" s="96"/>
      <c r="AB72" s="96"/>
      <c r="AC72" s="96"/>
      <c r="AD72" s="96"/>
    </row>
    <row r="73" spans="27:30" x14ac:dyDescent="0.2">
      <c r="AA73" s="96"/>
      <c r="AB73" s="96"/>
      <c r="AC73" s="96"/>
      <c r="AD73" s="96"/>
    </row>
    <row r="74" spans="27:30" x14ac:dyDescent="0.2">
      <c r="AA74" s="96"/>
      <c r="AB74" s="96"/>
      <c r="AC74" s="96"/>
      <c r="AD74" s="96"/>
    </row>
    <row r="75" spans="27:30" x14ac:dyDescent="0.2">
      <c r="AA75" s="96"/>
    </row>
  </sheetData>
  <sheetProtection algorithmName="SHA-512" hashValue="4GVBKoEAqTLqoQQrsZLJBr2WBgfCGn3c4JsepY4rEE7TnJYjs0sXyT9oWoSVTMoHRHmmFj5IM5p1qKo7PKtypQ==" saltValue="Es1aPkmsT5Qrwt0yPLErIQ==" spinCount="100000" sheet="1" selectLockedCells="1"/>
  <mergeCells count="1">
    <mergeCell ref="A1:B1"/>
  </mergeCells>
  <phoneticPr fontId="18" type="noConversion"/>
  <conditionalFormatting sqref="A1:B1">
    <cfRule type="cellIs" dxfId="58" priority="13" operator="notEqual">
      <formula>"Emotional and Social Skills"</formula>
    </cfRule>
  </conditionalFormatting>
  <conditionalFormatting sqref="C3">
    <cfRule type="expression" dxfId="57" priority="10">
      <formula>AND($AA3&lt;&gt;"X",$AA3&lt;&gt;"")</formula>
    </cfRule>
    <cfRule type="expression" dxfId="56" priority="11">
      <formula>LEN($AA3)&gt;1</formula>
    </cfRule>
    <cfRule type="expression" dxfId="55" priority="12">
      <formula>$AA3=""</formula>
    </cfRule>
  </conditionalFormatting>
  <conditionalFormatting sqref="D3:G3">
    <cfRule type="expression" dxfId="54" priority="7">
      <formula>AND($AA3&lt;&gt;"X",$AA3&lt;&gt;"")</formula>
    </cfRule>
    <cfRule type="expression" dxfId="53" priority="8">
      <formula>LEN($AA3)&gt;1</formula>
    </cfRule>
    <cfRule type="expression" dxfId="52" priority="9">
      <formula>$AA3=""</formula>
    </cfRule>
  </conditionalFormatting>
  <conditionalFormatting sqref="C4:C50">
    <cfRule type="expression" dxfId="51" priority="4">
      <formula>AND($AA4&lt;&gt;"X",$AA4&lt;&gt;"")</formula>
    </cfRule>
    <cfRule type="expression" dxfId="50" priority="5">
      <formula>LEN($AA4)&gt;1</formula>
    </cfRule>
    <cfRule type="expression" dxfId="49" priority="6">
      <formula>$AA4=""</formula>
    </cfRule>
  </conditionalFormatting>
  <conditionalFormatting sqref="D4:G50">
    <cfRule type="expression" dxfId="48" priority="1">
      <formula>AND($AA4&lt;&gt;"X",$AA4&lt;&gt;"")</formula>
    </cfRule>
    <cfRule type="expression" dxfId="47" priority="2">
      <formula>LEN($AA4)&gt;1</formula>
    </cfRule>
    <cfRule type="expression" dxfId="46" priority="3">
      <formula>$AA4=""</formula>
    </cfRule>
  </conditionalFormatting>
  <pageMargins left="0.7" right="0.7" top="0.75" bottom="0.75" header="0.3" footer="0.3"/>
  <pageSetup scale="82" fitToHeight="0" orientation="portrait" r:id="rId1"/>
  <headerFooter>
    <oddFooter>&amp;A</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608"/>
  <sheetViews>
    <sheetView showGridLines="0" zoomScaleNormal="100" workbookViewId="0">
      <pane ySplit="9" topLeftCell="A10" activePane="bottomLeft" state="frozen"/>
      <selection activeCell="A12" sqref="A12"/>
      <selection pane="bottomLeft" activeCell="A12" sqref="A12"/>
    </sheetView>
  </sheetViews>
  <sheetFormatPr baseColWidth="10" defaultColWidth="8.6640625" defaultRowHeight="15" x14ac:dyDescent="0.2"/>
  <cols>
    <col min="1" max="2" width="5.1640625" style="33" customWidth="1"/>
    <col min="3" max="6" width="8.6640625" style="33"/>
    <col min="7" max="7" width="9.33203125" style="33" customWidth="1"/>
    <col min="8" max="9" width="8.6640625" style="33"/>
    <col min="10" max="10" width="10.5" style="33" customWidth="1"/>
    <col min="11" max="14" width="8.6640625" style="33"/>
    <col min="15" max="26" width="8.6640625" style="61"/>
    <col min="27" max="27" width="26.6640625" style="61" hidden="1" customWidth="1"/>
    <col min="28" max="28" width="8.6640625" style="61" hidden="1" customWidth="1"/>
    <col min="29" max="16384" width="8.6640625" style="61"/>
  </cols>
  <sheetData>
    <row r="1" spans="1:14" ht="20" x14ac:dyDescent="0.2">
      <c r="A1" s="259" t="s">
        <v>283</v>
      </c>
      <c r="B1" s="259"/>
      <c r="C1" s="259"/>
      <c r="D1" s="259"/>
      <c r="E1" s="259"/>
      <c r="F1" s="259"/>
      <c r="G1" s="259"/>
      <c r="H1" s="259"/>
      <c r="I1" s="259"/>
      <c r="J1" s="259"/>
    </row>
    <row r="2" spans="1:14" ht="18" x14ac:dyDescent="0.2">
      <c r="A2" s="79"/>
      <c r="B2" s="79"/>
    </row>
    <row r="3" spans="1:14" ht="18" x14ac:dyDescent="0.2">
      <c r="A3" s="260" t="s">
        <v>282</v>
      </c>
      <c r="B3" s="260"/>
      <c r="C3" s="260"/>
      <c r="D3" s="260"/>
      <c r="E3" s="260"/>
      <c r="F3" s="260"/>
      <c r="G3" s="260"/>
      <c r="H3" s="260"/>
      <c r="I3" s="260"/>
      <c r="J3" s="260"/>
    </row>
    <row r="4" spans="1:14" ht="16" x14ac:dyDescent="0.2">
      <c r="A4" s="73"/>
      <c r="B4" s="73"/>
    </row>
    <row r="5" spans="1:14" ht="16" x14ac:dyDescent="0.2">
      <c r="A5" s="264" t="s">
        <v>586</v>
      </c>
      <c r="B5" s="265"/>
      <c r="C5" s="265"/>
      <c r="D5" s="265"/>
      <c r="E5" s="265"/>
      <c r="F5" s="265"/>
      <c r="G5" s="265"/>
      <c r="H5" s="265"/>
      <c r="I5" s="265"/>
      <c r="J5" s="265"/>
    </row>
    <row r="6" spans="1:14" ht="16" x14ac:dyDescent="0.2">
      <c r="A6" s="265" t="s">
        <v>281</v>
      </c>
      <c r="B6" s="265"/>
      <c r="C6" s="265"/>
      <c r="D6" s="265"/>
      <c r="E6" s="265"/>
      <c r="F6" s="265"/>
      <c r="G6" s="265"/>
      <c r="H6" s="265"/>
      <c r="I6" s="265"/>
      <c r="J6" s="265"/>
    </row>
    <row r="7" spans="1:14" ht="16" x14ac:dyDescent="0.2">
      <c r="A7" s="265" t="s">
        <v>280</v>
      </c>
      <c r="B7" s="265"/>
      <c r="C7" s="265"/>
      <c r="D7" s="265"/>
      <c r="E7" s="265"/>
      <c r="F7" s="265"/>
      <c r="G7" s="265"/>
      <c r="H7" s="265"/>
      <c r="I7" s="265"/>
      <c r="J7" s="265"/>
    </row>
    <row r="8" spans="1:14" ht="16" x14ac:dyDescent="0.2">
      <c r="A8" s="265" t="s">
        <v>279</v>
      </c>
      <c r="B8" s="265"/>
      <c r="C8" s="265"/>
      <c r="D8" s="265"/>
      <c r="E8" s="265"/>
      <c r="F8" s="265"/>
      <c r="G8" s="265"/>
      <c r="H8" s="265"/>
      <c r="I8" s="265"/>
      <c r="J8" s="265"/>
    </row>
    <row r="9" spans="1:14" ht="35.25" customHeight="1" x14ac:dyDescent="0.2">
      <c r="A9" s="263" t="s">
        <v>278</v>
      </c>
      <c r="B9" s="263"/>
      <c r="C9" s="263"/>
      <c r="D9" s="263"/>
      <c r="E9" s="263"/>
      <c r="F9" s="263"/>
      <c r="G9" s="263"/>
      <c r="H9" s="263"/>
      <c r="I9" s="263"/>
      <c r="J9" s="263"/>
    </row>
    <row r="10" spans="1:14" ht="16" x14ac:dyDescent="0.2">
      <c r="A10" s="78"/>
      <c r="B10" s="78"/>
    </row>
    <row r="11" spans="1:14" ht="17" thickBot="1" x14ac:dyDescent="0.25">
      <c r="A11" s="77" t="s">
        <v>117</v>
      </c>
      <c r="B11" s="77"/>
      <c r="C11" s="61"/>
      <c r="D11" s="61"/>
      <c r="E11" s="61"/>
      <c r="F11" s="61"/>
      <c r="G11" s="61"/>
      <c r="H11" s="61"/>
      <c r="I11" s="61"/>
      <c r="J11" s="61"/>
      <c r="K11" s="61"/>
      <c r="L11" s="61"/>
      <c r="M11" s="61"/>
      <c r="N11" s="61"/>
    </row>
    <row r="12" spans="1:14" ht="17" thickBot="1" x14ac:dyDescent="0.25">
      <c r="A12" s="76"/>
      <c r="B12" s="250" t="s">
        <v>277</v>
      </c>
      <c r="C12" s="251"/>
      <c r="D12" s="251"/>
      <c r="E12" s="251"/>
      <c r="F12" s="251"/>
      <c r="G12" s="251"/>
      <c r="H12" s="251"/>
      <c r="I12" s="251"/>
      <c r="J12" s="251"/>
      <c r="K12" s="61"/>
      <c r="L12" s="61"/>
      <c r="M12" s="61"/>
      <c r="N12" s="61"/>
    </row>
    <row r="13" spans="1:14" ht="17" thickBot="1" x14ac:dyDescent="0.25">
      <c r="A13" s="76"/>
      <c r="B13" s="250" t="s">
        <v>276</v>
      </c>
      <c r="C13" s="251"/>
      <c r="D13" s="251"/>
      <c r="E13" s="251"/>
      <c r="F13" s="251"/>
      <c r="G13" s="251"/>
      <c r="H13" s="251"/>
      <c r="I13" s="251"/>
      <c r="J13" s="251"/>
      <c r="K13" s="61"/>
      <c r="L13" s="61"/>
      <c r="M13" s="61"/>
      <c r="N13" s="61"/>
    </row>
    <row r="14" spans="1:14" ht="17" thickBot="1" x14ac:dyDescent="0.25">
      <c r="A14" s="76"/>
      <c r="B14" s="250" t="s">
        <v>275</v>
      </c>
      <c r="C14" s="251"/>
      <c r="D14" s="251"/>
      <c r="E14" s="251"/>
      <c r="F14" s="251"/>
      <c r="G14" s="251"/>
      <c r="H14" s="251"/>
      <c r="I14" s="251"/>
      <c r="J14" s="251"/>
      <c r="K14" s="61"/>
      <c r="L14" s="61"/>
      <c r="M14" s="61"/>
      <c r="N14" s="61"/>
    </row>
    <row r="15" spans="1:14" ht="17" thickBot="1" x14ac:dyDescent="0.25">
      <c r="A15" s="76"/>
      <c r="B15" s="250" t="s">
        <v>274</v>
      </c>
      <c r="C15" s="251"/>
      <c r="D15" s="251"/>
      <c r="E15" s="251"/>
      <c r="F15" s="251"/>
      <c r="G15" s="251"/>
      <c r="H15" s="251"/>
      <c r="I15" s="251"/>
      <c r="J15" s="251"/>
      <c r="K15" s="61"/>
      <c r="L15" s="61"/>
      <c r="M15" s="61"/>
      <c r="N15" s="61"/>
    </row>
    <row r="16" spans="1:14" ht="17" thickBot="1" x14ac:dyDescent="0.25">
      <c r="A16" s="76"/>
      <c r="B16" s="250" t="s">
        <v>273</v>
      </c>
      <c r="C16" s="251"/>
      <c r="D16" s="251"/>
      <c r="E16" s="251"/>
      <c r="F16" s="251"/>
      <c r="G16" s="251"/>
      <c r="H16" s="251"/>
      <c r="I16" s="251"/>
      <c r="J16" s="251"/>
      <c r="K16" s="61"/>
      <c r="L16" s="61"/>
      <c r="M16" s="61"/>
      <c r="N16" s="61"/>
    </row>
    <row r="17" spans="1:14" ht="17" thickBot="1" x14ac:dyDescent="0.25">
      <c r="A17" s="76"/>
      <c r="B17" s="250" t="s">
        <v>272</v>
      </c>
      <c r="C17" s="251"/>
      <c r="D17" s="251"/>
      <c r="E17" s="251"/>
      <c r="F17" s="251"/>
      <c r="G17" s="251"/>
      <c r="H17" s="251"/>
      <c r="I17" s="251"/>
      <c r="J17" s="251"/>
      <c r="K17" s="61"/>
      <c r="L17" s="61"/>
      <c r="M17" s="61"/>
      <c r="N17" s="61"/>
    </row>
    <row r="18" spans="1:14" ht="17" thickBot="1" x14ac:dyDescent="0.25">
      <c r="A18" s="76"/>
      <c r="B18" s="250" t="s">
        <v>271</v>
      </c>
      <c r="C18" s="251"/>
      <c r="D18" s="251"/>
      <c r="E18" s="251"/>
      <c r="F18" s="251"/>
      <c r="G18" s="251"/>
      <c r="H18" s="251"/>
      <c r="I18" s="251"/>
      <c r="J18" s="251"/>
      <c r="K18" s="61"/>
      <c r="L18" s="61"/>
      <c r="M18" s="61"/>
      <c r="N18" s="61"/>
    </row>
    <row r="19" spans="1:14" ht="17" thickBot="1" x14ac:dyDescent="0.25">
      <c r="A19" s="76"/>
      <c r="B19" s="250" t="s">
        <v>270</v>
      </c>
      <c r="C19" s="251"/>
      <c r="D19" s="251"/>
      <c r="E19" s="251"/>
      <c r="F19" s="251"/>
      <c r="G19" s="251"/>
      <c r="H19" s="251"/>
      <c r="I19" s="251"/>
      <c r="J19" s="251"/>
      <c r="K19" s="61"/>
      <c r="L19" s="61"/>
      <c r="M19" s="61"/>
      <c r="N19" s="61"/>
    </row>
    <row r="20" spans="1:14" ht="17" thickBot="1" x14ac:dyDescent="0.25">
      <c r="A20" s="76"/>
      <c r="B20" s="250" t="s">
        <v>269</v>
      </c>
      <c r="C20" s="251"/>
      <c r="D20" s="251"/>
      <c r="E20" s="251"/>
      <c r="F20" s="251"/>
      <c r="G20" s="251"/>
      <c r="H20" s="251"/>
      <c r="I20" s="251"/>
      <c r="J20" s="251"/>
      <c r="K20" s="61"/>
      <c r="L20" s="61"/>
      <c r="M20" s="61"/>
      <c r="N20" s="61"/>
    </row>
    <row r="21" spans="1:14" ht="17" thickBot="1" x14ac:dyDescent="0.25">
      <c r="A21" s="76"/>
      <c r="B21" s="250" t="s">
        <v>268</v>
      </c>
      <c r="C21" s="251"/>
      <c r="D21" s="251"/>
      <c r="E21" s="251"/>
      <c r="F21" s="251"/>
      <c r="G21" s="251"/>
      <c r="H21" s="251"/>
      <c r="I21" s="251"/>
      <c r="J21" s="251"/>
      <c r="K21" s="61"/>
      <c r="L21" s="61"/>
      <c r="M21" s="61"/>
      <c r="N21" s="61"/>
    </row>
    <row r="22" spans="1:14" ht="17" thickBot="1" x14ac:dyDescent="0.25">
      <c r="A22" s="76"/>
      <c r="B22" s="250" t="s">
        <v>267</v>
      </c>
      <c r="C22" s="251"/>
      <c r="D22" s="251"/>
      <c r="E22" s="251"/>
      <c r="F22" s="251"/>
      <c r="G22" s="251"/>
      <c r="H22" s="251"/>
      <c r="I22" s="251"/>
      <c r="J22" s="251"/>
      <c r="K22" s="61"/>
      <c r="L22" s="61"/>
      <c r="M22" s="61"/>
      <c r="N22" s="61"/>
    </row>
    <row r="23" spans="1:14" ht="17" thickBot="1" x14ac:dyDescent="0.25">
      <c r="A23" s="76"/>
      <c r="B23" s="250" t="s">
        <v>266</v>
      </c>
      <c r="C23" s="251"/>
      <c r="D23" s="251"/>
      <c r="E23" s="251"/>
      <c r="F23" s="251"/>
      <c r="G23" s="251"/>
      <c r="H23" s="251"/>
      <c r="I23" s="251"/>
      <c r="J23" s="251"/>
      <c r="K23" s="61"/>
      <c r="L23" s="61"/>
      <c r="M23" s="61"/>
      <c r="N23" s="61"/>
    </row>
    <row r="24" spans="1:14" ht="17" thickBot="1" x14ac:dyDescent="0.25">
      <c r="A24" s="76"/>
      <c r="B24" s="250" t="s">
        <v>265</v>
      </c>
      <c r="C24" s="251"/>
      <c r="D24" s="251"/>
      <c r="E24" s="251"/>
      <c r="F24" s="251"/>
      <c r="G24" s="251"/>
      <c r="H24" s="251"/>
      <c r="I24" s="251"/>
      <c r="J24" s="251"/>
      <c r="K24" s="61"/>
      <c r="L24" s="61"/>
      <c r="M24" s="61"/>
      <c r="N24" s="61"/>
    </row>
    <row r="25" spans="1:14" ht="17" thickBot="1" x14ac:dyDescent="0.25">
      <c r="A25" s="76"/>
      <c r="B25" s="250" t="s">
        <v>264</v>
      </c>
      <c r="C25" s="251"/>
      <c r="D25" s="251"/>
      <c r="E25" s="251"/>
      <c r="F25" s="251"/>
      <c r="G25" s="251"/>
      <c r="H25" s="251"/>
      <c r="I25" s="251"/>
      <c r="J25" s="251"/>
      <c r="K25" s="61"/>
      <c r="L25" s="61"/>
      <c r="M25" s="61"/>
      <c r="N25" s="61"/>
    </row>
    <row r="26" spans="1:14" ht="17" thickBot="1" x14ac:dyDescent="0.25">
      <c r="A26" s="76"/>
      <c r="B26" s="250" t="s">
        <v>263</v>
      </c>
      <c r="C26" s="251"/>
      <c r="D26" s="251"/>
      <c r="E26" s="251"/>
      <c r="F26" s="251"/>
      <c r="G26" s="251"/>
      <c r="H26" s="251"/>
      <c r="I26" s="251"/>
      <c r="J26" s="251"/>
      <c r="K26" s="61"/>
      <c r="L26" s="61"/>
      <c r="M26" s="61"/>
      <c r="N26" s="61"/>
    </row>
    <row r="27" spans="1:14" ht="17" thickBot="1" x14ac:dyDescent="0.25">
      <c r="A27" s="76"/>
      <c r="B27" s="250" t="s">
        <v>262</v>
      </c>
      <c r="C27" s="251"/>
      <c r="D27" s="251"/>
      <c r="E27" s="251"/>
      <c r="F27" s="251"/>
      <c r="G27" s="251"/>
      <c r="H27" s="251"/>
      <c r="I27" s="251"/>
      <c r="J27" s="251"/>
      <c r="K27" s="61"/>
      <c r="L27" s="61"/>
      <c r="M27" s="61"/>
      <c r="N27" s="61"/>
    </row>
    <row r="28" spans="1:14" ht="17" thickBot="1" x14ac:dyDescent="0.25">
      <c r="A28" s="76"/>
      <c r="B28" s="250" t="s">
        <v>261</v>
      </c>
      <c r="C28" s="251"/>
      <c r="D28" s="251"/>
      <c r="E28" s="251"/>
      <c r="F28" s="251"/>
      <c r="G28" s="251"/>
      <c r="H28" s="251"/>
      <c r="I28" s="251"/>
      <c r="J28" s="251"/>
      <c r="K28" s="61"/>
      <c r="L28" s="61"/>
      <c r="M28" s="61"/>
      <c r="N28" s="61"/>
    </row>
    <row r="29" spans="1:14" ht="17" thickBot="1" x14ac:dyDescent="0.25">
      <c r="A29" s="76"/>
      <c r="B29" s="250" t="s">
        <v>260</v>
      </c>
      <c r="C29" s="251"/>
      <c r="D29" s="251"/>
      <c r="E29" s="251"/>
      <c r="F29" s="251"/>
      <c r="G29" s="251"/>
      <c r="H29" s="251"/>
      <c r="I29" s="251"/>
      <c r="J29" s="251"/>
      <c r="K29" s="61"/>
      <c r="L29" s="61"/>
      <c r="M29" s="61"/>
      <c r="N29" s="61"/>
    </row>
    <row r="30" spans="1:14" ht="17" thickBot="1" x14ac:dyDescent="0.25">
      <c r="A30" s="76"/>
      <c r="B30" s="250" t="s">
        <v>259</v>
      </c>
      <c r="C30" s="251"/>
      <c r="D30" s="251"/>
      <c r="E30" s="251"/>
      <c r="F30" s="251"/>
      <c r="G30" s="251"/>
      <c r="H30" s="251"/>
      <c r="I30" s="251"/>
      <c r="J30" s="251"/>
      <c r="K30" s="61"/>
      <c r="L30" s="61"/>
      <c r="M30" s="61"/>
      <c r="N30" s="61"/>
    </row>
    <row r="31" spans="1:14" ht="17" thickBot="1" x14ac:dyDescent="0.25">
      <c r="A31" s="76"/>
      <c r="B31" s="250" t="s">
        <v>258</v>
      </c>
      <c r="C31" s="251"/>
      <c r="D31" s="251"/>
      <c r="E31" s="251"/>
      <c r="F31" s="251"/>
      <c r="G31" s="251"/>
      <c r="H31" s="251"/>
      <c r="I31" s="251"/>
      <c r="J31" s="251"/>
      <c r="K31" s="61"/>
      <c r="L31" s="61"/>
      <c r="M31" s="61"/>
      <c r="N31" s="61"/>
    </row>
    <row r="32" spans="1:14" ht="16" x14ac:dyDescent="0.2">
      <c r="A32" s="257" t="s">
        <v>125</v>
      </c>
      <c r="B32" s="257"/>
      <c r="C32" s="74">
        <f>SUM(A12:A31)</f>
        <v>0</v>
      </c>
      <c r="D32" s="61"/>
      <c r="E32" s="61"/>
      <c r="F32" s="61"/>
      <c r="G32" s="61"/>
      <c r="H32" s="61"/>
      <c r="I32" s="61"/>
      <c r="J32" s="61"/>
      <c r="K32" s="61"/>
      <c r="L32" s="61"/>
      <c r="M32" s="61"/>
      <c r="N32" s="61"/>
    </row>
    <row r="33" spans="1:14" ht="16" x14ac:dyDescent="0.2">
      <c r="A33" s="66"/>
      <c r="B33" s="66"/>
      <c r="C33" s="74"/>
      <c r="D33" s="61"/>
      <c r="E33" s="61"/>
      <c r="F33" s="61"/>
      <c r="G33" s="61"/>
      <c r="H33" s="61"/>
      <c r="I33" s="61"/>
      <c r="J33" s="61"/>
      <c r="K33" s="61"/>
      <c r="L33" s="61"/>
      <c r="M33" s="61"/>
      <c r="N33" s="61"/>
    </row>
    <row r="34" spans="1:14" ht="17" thickBot="1" x14ac:dyDescent="0.25">
      <c r="A34" s="77" t="s">
        <v>116</v>
      </c>
      <c r="B34" s="77"/>
      <c r="C34" s="61"/>
      <c r="D34" s="61"/>
      <c r="E34" s="61"/>
      <c r="F34" s="61"/>
      <c r="G34" s="61"/>
      <c r="H34" s="61"/>
      <c r="I34" s="61"/>
      <c r="J34" s="61"/>
      <c r="K34" s="61"/>
      <c r="L34" s="61"/>
      <c r="M34" s="61"/>
      <c r="N34" s="61"/>
    </row>
    <row r="35" spans="1:14" ht="17" thickBot="1" x14ac:dyDescent="0.25">
      <c r="A35" s="76"/>
      <c r="B35" s="250" t="s">
        <v>257</v>
      </c>
      <c r="C35" s="251"/>
      <c r="D35" s="251"/>
      <c r="E35" s="251"/>
      <c r="F35" s="251"/>
      <c r="G35" s="251"/>
      <c r="H35" s="251"/>
      <c r="I35" s="251"/>
      <c r="J35" s="251"/>
      <c r="K35" s="61"/>
      <c r="L35" s="61"/>
      <c r="M35" s="61"/>
      <c r="N35" s="61"/>
    </row>
    <row r="36" spans="1:14" ht="17" thickBot="1" x14ac:dyDescent="0.25">
      <c r="A36" s="76"/>
      <c r="B36" s="250" t="s">
        <v>256</v>
      </c>
      <c r="C36" s="251"/>
      <c r="D36" s="251"/>
      <c r="E36" s="251"/>
      <c r="F36" s="251"/>
      <c r="G36" s="251"/>
      <c r="H36" s="251"/>
      <c r="I36" s="251"/>
      <c r="J36" s="251"/>
      <c r="K36" s="61"/>
      <c r="L36" s="61"/>
      <c r="M36" s="61"/>
      <c r="N36" s="61"/>
    </row>
    <row r="37" spans="1:14" ht="17" thickBot="1" x14ac:dyDescent="0.25">
      <c r="A37" s="76"/>
      <c r="B37" s="250" t="s">
        <v>255</v>
      </c>
      <c r="C37" s="251"/>
      <c r="D37" s="251"/>
      <c r="E37" s="251"/>
      <c r="F37" s="251"/>
      <c r="G37" s="251"/>
      <c r="H37" s="251"/>
      <c r="I37" s="251"/>
      <c r="J37" s="251"/>
      <c r="K37" s="61"/>
      <c r="L37" s="61"/>
      <c r="M37" s="61"/>
      <c r="N37" s="61"/>
    </row>
    <row r="38" spans="1:14" ht="17" thickBot="1" x14ac:dyDescent="0.25">
      <c r="A38" s="76"/>
      <c r="B38" s="250" t="s">
        <v>254</v>
      </c>
      <c r="C38" s="251"/>
      <c r="D38" s="251"/>
      <c r="E38" s="251"/>
      <c r="F38" s="251"/>
      <c r="G38" s="251"/>
      <c r="H38" s="251"/>
      <c r="I38" s="251"/>
      <c r="J38" s="251"/>
      <c r="K38" s="61"/>
      <c r="L38" s="61"/>
      <c r="M38" s="61"/>
      <c r="N38" s="61"/>
    </row>
    <row r="39" spans="1:14" ht="17" thickBot="1" x14ac:dyDescent="0.25">
      <c r="A39" s="76"/>
      <c r="B39" s="250" t="s">
        <v>253</v>
      </c>
      <c r="C39" s="251"/>
      <c r="D39" s="251"/>
      <c r="E39" s="251"/>
      <c r="F39" s="251"/>
      <c r="G39" s="251"/>
      <c r="H39" s="251"/>
      <c r="I39" s="251"/>
      <c r="J39" s="251"/>
      <c r="K39" s="61"/>
      <c r="L39" s="61"/>
      <c r="M39" s="61"/>
      <c r="N39" s="61"/>
    </row>
    <row r="40" spans="1:14" ht="17" thickBot="1" x14ac:dyDescent="0.25">
      <c r="A40" s="76"/>
      <c r="B40" s="250" t="s">
        <v>252</v>
      </c>
      <c r="C40" s="251"/>
      <c r="D40" s="251"/>
      <c r="E40" s="251"/>
      <c r="F40" s="251"/>
      <c r="G40" s="251"/>
      <c r="H40" s="251"/>
      <c r="I40" s="251"/>
      <c r="J40" s="251"/>
      <c r="K40" s="61"/>
      <c r="L40" s="61"/>
      <c r="M40" s="61"/>
      <c r="N40" s="61"/>
    </row>
    <row r="41" spans="1:14" ht="17" thickBot="1" x14ac:dyDescent="0.25">
      <c r="A41" s="76"/>
      <c r="B41" s="250" t="s">
        <v>251</v>
      </c>
      <c r="C41" s="251"/>
      <c r="D41" s="251"/>
      <c r="E41" s="251"/>
      <c r="F41" s="251"/>
      <c r="G41" s="251"/>
      <c r="H41" s="251"/>
      <c r="I41" s="251"/>
      <c r="J41" s="251"/>
      <c r="K41" s="61"/>
      <c r="L41" s="61"/>
      <c r="M41" s="61"/>
      <c r="N41" s="61"/>
    </row>
    <row r="42" spans="1:14" ht="17" thickBot="1" x14ac:dyDescent="0.25">
      <c r="A42" s="76"/>
      <c r="B42" s="250" t="s">
        <v>250</v>
      </c>
      <c r="C42" s="251"/>
      <c r="D42" s="251"/>
      <c r="E42" s="251"/>
      <c r="F42" s="251"/>
      <c r="G42" s="251"/>
      <c r="H42" s="251"/>
      <c r="I42" s="251"/>
      <c r="J42" s="251"/>
      <c r="K42" s="61"/>
      <c r="L42" s="61"/>
      <c r="M42" s="61"/>
      <c r="N42" s="61"/>
    </row>
    <row r="43" spans="1:14" ht="17" thickBot="1" x14ac:dyDescent="0.25">
      <c r="A43" s="76"/>
      <c r="B43" s="250" t="s">
        <v>249</v>
      </c>
      <c r="C43" s="251"/>
      <c r="D43" s="251"/>
      <c r="E43" s="251"/>
      <c r="F43" s="251"/>
      <c r="G43" s="251"/>
      <c r="H43" s="251"/>
      <c r="I43" s="251"/>
      <c r="J43" s="251"/>
      <c r="K43" s="61"/>
      <c r="L43" s="61"/>
      <c r="M43" s="61"/>
      <c r="N43" s="61"/>
    </row>
    <row r="44" spans="1:14" ht="17" thickBot="1" x14ac:dyDescent="0.25">
      <c r="A44" s="76"/>
      <c r="B44" s="258" t="s">
        <v>491</v>
      </c>
      <c r="C44" s="251"/>
      <c r="D44" s="251"/>
      <c r="E44" s="251"/>
      <c r="F44" s="251"/>
      <c r="G44" s="251"/>
      <c r="H44" s="251"/>
      <c r="I44" s="251"/>
      <c r="J44" s="251"/>
      <c r="K44" s="61"/>
      <c r="L44" s="61"/>
      <c r="M44" s="61"/>
      <c r="N44" s="61"/>
    </row>
    <row r="45" spans="1:14" ht="17" thickBot="1" x14ac:dyDescent="0.25">
      <c r="A45" s="76"/>
      <c r="B45" s="250" t="s">
        <v>248</v>
      </c>
      <c r="C45" s="251"/>
      <c r="D45" s="251"/>
      <c r="E45" s="251"/>
      <c r="F45" s="251"/>
      <c r="G45" s="251"/>
      <c r="H45" s="251"/>
      <c r="I45" s="251"/>
      <c r="J45" s="251"/>
      <c r="K45" s="61"/>
      <c r="L45" s="61"/>
      <c r="M45" s="61"/>
      <c r="N45" s="61"/>
    </row>
    <row r="46" spans="1:14" ht="17" thickBot="1" x14ac:dyDescent="0.25">
      <c r="A46" s="76"/>
      <c r="B46" s="250" t="s">
        <v>247</v>
      </c>
      <c r="C46" s="251"/>
      <c r="D46" s="251"/>
      <c r="E46" s="251"/>
      <c r="F46" s="251"/>
      <c r="G46" s="251"/>
      <c r="H46" s="251"/>
      <c r="I46" s="251"/>
      <c r="J46" s="251"/>
      <c r="K46" s="61"/>
      <c r="L46" s="61"/>
      <c r="M46" s="61"/>
      <c r="N46" s="61"/>
    </row>
    <row r="47" spans="1:14" ht="17" thickBot="1" x14ac:dyDescent="0.25">
      <c r="A47" s="76"/>
      <c r="B47" s="250" t="s">
        <v>246</v>
      </c>
      <c r="C47" s="251"/>
      <c r="D47" s="251"/>
      <c r="E47" s="251"/>
      <c r="F47" s="251"/>
      <c r="G47" s="251"/>
      <c r="H47" s="251"/>
      <c r="I47" s="251"/>
      <c r="J47" s="251"/>
      <c r="K47" s="61"/>
      <c r="L47" s="61"/>
      <c r="M47" s="61"/>
      <c r="N47" s="61"/>
    </row>
    <row r="48" spans="1:14" ht="17" thickBot="1" x14ac:dyDescent="0.25">
      <c r="A48" s="76"/>
      <c r="B48" s="250" t="s">
        <v>245</v>
      </c>
      <c r="C48" s="251"/>
      <c r="D48" s="251"/>
      <c r="E48" s="251"/>
      <c r="F48" s="251"/>
      <c r="G48" s="251"/>
      <c r="H48" s="251"/>
      <c r="I48" s="251"/>
      <c r="J48" s="251"/>
      <c r="K48" s="61"/>
      <c r="L48" s="61"/>
      <c r="M48" s="61"/>
      <c r="N48" s="61"/>
    </row>
    <row r="49" spans="1:14" ht="17" thickBot="1" x14ac:dyDescent="0.25">
      <c r="A49" s="76"/>
      <c r="B49" s="250" t="s">
        <v>244</v>
      </c>
      <c r="C49" s="251"/>
      <c r="D49" s="251"/>
      <c r="E49" s="251"/>
      <c r="F49" s="251"/>
      <c r="G49" s="251"/>
      <c r="H49" s="251"/>
      <c r="I49" s="251"/>
      <c r="J49" s="251"/>
      <c r="K49" s="61"/>
      <c r="L49" s="61"/>
      <c r="M49" s="61"/>
      <c r="N49" s="61"/>
    </row>
    <row r="50" spans="1:14" ht="17" thickBot="1" x14ac:dyDescent="0.25">
      <c r="A50" s="76"/>
      <c r="B50" s="250" t="s">
        <v>243</v>
      </c>
      <c r="C50" s="251"/>
      <c r="D50" s="251"/>
      <c r="E50" s="251"/>
      <c r="F50" s="251"/>
      <c r="G50" s="251"/>
      <c r="H50" s="251"/>
      <c r="I50" s="251"/>
      <c r="J50" s="251"/>
      <c r="K50" s="61"/>
      <c r="L50" s="61"/>
      <c r="M50" s="61"/>
      <c r="N50" s="61"/>
    </row>
    <row r="51" spans="1:14" ht="17" thickBot="1" x14ac:dyDescent="0.25">
      <c r="A51" s="76"/>
      <c r="B51" s="250" t="s">
        <v>242</v>
      </c>
      <c r="C51" s="251"/>
      <c r="D51" s="251"/>
      <c r="E51" s="251"/>
      <c r="F51" s="251"/>
      <c r="G51" s="251"/>
      <c r="H51" s="251"/>
      <c r="I51" s="251"/>
      <c r="J51" s="251"/>
      <c r="K51" s="61"/>
      <c r="L51" s="61"/>
      <c r="M51" s="61"/>
      <c r="N51" s="61"/>
    </row>
    <row r="52" spans="1:14" ht="17" thickBot="1" x14ac:dyDescent="0.25">
      <c r="A52" s="76"/>
      <c r="B52" s="250" t="s">
        <v>241</v>
      </c>
      <c r="C52" s="251"/>
      <c r="D52" s="251"/>
      <c r="E52" s="251"/>
      <c r="F52" s="251"/>
      <c r="G52" s="251"/>
      <c r="H52" s="251"/>
      <c r="I52" s="251"/>
      <c r="J52" s="251"/>
      <c r="K52" s="61"/>
      <c r="L52" s="61"/>
      <c r="M52" s="61"/>
      <c r="N52" s="61"/>
    </row>
    <row r="53" spans="1:14" ht="17" thickBot="1" x14ac:dyDescent="0.25">
      <c r="A53" s="76"/>
      <c r="B53" s="250" t="s">
        <v>240</v>
      </c>
      <c r="C53" s="251"/>
      <c r="D53" s="251"/>
      <c r="E53" s="251"/>
      <c r="F53" s="251"/>
      <c r="G53" s="251"/>
      <c r="H53" s="251"/>
      <c r="I53" s="251"/>
      <c r="J53" s="251"/>
      <c r="K53" s="61"/>
      <c r="L53" s="61"/>
      <c r="M53" s="61"/>
      <c r="N53" s="61"/>
    </row>
    <row r="54" spans="1:14" ht="17" thickBot="1" x14ac:dyDescent="0.25">
      <c r="A54" s="76"/>
      <c r="B54" s="250" t="s">
        <v>239</v>
      </c>
      <c r="C54" s="251"/>
      <c r="D54" s="251"/>
      <c r="E54" s="251"/>
      <c r="F54" s="251"/>
      <c r="G54" s="251"/>
      <c r="H54" s="251"/>
      <c r="I54" s="251"/>
      <c r="J54" s="251"/>
      <c r="K54" s="61"/>
      <c r="L54" s="61"/>
      <c r="M54" s="61"/>
      <c r="N54" s="61"/>
    </row>
    <row r="55" spans="1:14" ht="17" thickBot="1" x14ac:dyDescent="0.25">
      <c r="A55" s="76"/>
      <c r="B55" s="250" t="s">
        <v>238</v>
      </c>
      <c r="C55" s="251"/>
      <c r="D55" s="251"/>
      <c r="E55" s="251"/>
      <c r="F55" s="251"/>
      <c r="G55" s="251"/>
      <c r="H55" s="251"/>
      <c r="I55" s="251"/>
      <c r="J55" s="251"/>
      <c r="K55" s="61"/>
      <c r="L55" s="61"/>
      <c r="M55" s="61"/>
      <c r="N55" s="61"/>
    </row>
    <row r="56" spans="1:14" ht="16" x14ac:dyDescent="0.2">
      <c r="A56" s="257" t="s">
        <v>125</v>
      </c>
      <c r="B56" s="257"/>
      <c r="C56" s="74">
        <f>SUM(A35:A55)</f>
        <v>0</v>
      </c>
      <c r="D56" s="61"/>
      <c r="E56" s="61"/>
      <c r="F56" s="61"/>
      <c r="G56" s="61"/>
      <c r="H56" s="61"/>
      <c r="I56" s="61"/>
      <c r="J56" s="61"/>
      <c r="K56" s="61"/>
      <c r="L56" s="61"/>
      <c r="M56" s="61"/>
      <c r="N56" s="61"/>
    </row>
    <row r="57" spans="1:14" ht="16" x14ac:dyDescent="0.2">
      <c r="A57" s="66"/>
      <c r="B57" s="66"/>
      <c r="C57" s="74"/>
      <c r="D57" s="61"/>
      <c r="E57" s="61"/>
      <c r="F57" s="61"/>
      <c r="G57" s="61"/>
      <c r="H57" s="61"/>
      <c r="I57" s="61"/>
      <c r="J57" s="61"/>
      <c r="K57" s="61"/>
      <c r="L57" s="61"/>
      <c r="M57" s="61"/>
      <c r="N57" s="61"/>
    </row>
    <row r="58" spans="1:14" ht="17" thickBot="1" x14ac:dyDescent="0.25">
      <c r="A58" s="77" t="s">
        <v>115</v>
      </c>
      <c r="B58" s="77"/>
      <c r="C58" s="61"/>
      <c r="D58" s="61"/>
      <c r="E58" s="61"/>
      <c r="F58" s="61"/>
      <c r="G58" s="61"/>
      <c r="H58" s="61"/>
      <c r="I58" s="61"/>
      <c r="J58" s="61"/>
      <c r="K58" s="61"/>
      <c r="L58" s="61"/>
      <c r="M58" s="61"/>
      <c r="N58" s="61"/>
    </row>
    <row r="59" spans="1:14" ht="17" thickBot="1" x14ac:dyDescent="0.25">
      <c r="A59" s="76"/>
      <c r="B59" s="250" t="s">
        <v>237</v>
      </c>
      <c r="C59" s="251"/>
      <c r="D59" s="251"/>
      <c r="E59" s="251"/>
      <c r="F59" s="251"/>
      <c r="G59" s="251"/>
      <c r="H59" s="251"/>
      <c r="I59" s="251"/>
      <c r="J59" s="251"/>
      <c r="K59" s="61"/>
      <c r="L59" s="61"/>
      <c r="M59" s="61"/>
      <c r="N59" s="61"/>
    </row>
    <row r="60" spans="1:14" ht="17" thickBot="1" x14ac:dyDescent="0.25">
      <c r="A60" s="76"/>
      <c r="B60" s="250" t="s">
        <v>236</v>
      </c>
      <c r="C60" s="251"/>
      <c r="D60" s="251"/>
      <c r="E60" s="251"/>
      <c r="F60" s="251"/>
      <c r="G60" s="251"/>
      <c r="H60" s="251"/>
      <c r="I60" s="251"/>
      <c r="J60" s="251"/>
      <c r="K60" s="61"/>
      <c r="L60" s="61"/>
      <c r="M60" s="61"/>
      <c r="N60" s="61"/>
    </row>
    <row r="61" spans="1:14" ht="17" thickBot="1" x14ac:dyDescent="0.25">
      <c r="A61" s="76"/>
      <c r="B61" s="250" t="s">
        <v>235</v>
      </c>
      <c r="C61" s="251"/>
      <c r="D61" s="251"/>
      <c r="E61" s="251"/>
      <c r="F61" s="251"/>
      <c r="G61" s="251"/>
      <c r="H61" s="251"/>
      <c r="I61" s="251"/>
      <c r="J61" s="251"/>
      <c r="K61" s="61"/>
      <c r="L61" s="61"/>
      <c r="M61" s="61"/>
      <c r="N61" s="61"/>
    </row>
    <row r="62" spans="1:14" ht="17" thickBot="1" x14ac:dyDescent="0.25">
      <c r="A62" s="76"/>
      <c r="B62" s="250" t="s">
        <v>234</v>
      </c>
      <c r="C62" s="251"/>
      <c r="D62" s="251"/>
      <c r="E62" s="251"/>
      <c r="F62" s="251"/>
      <c r="G62" s="251"/>
      <c r="H62" s="251"/>
      <c r="I62" s="251"/>
      <c r="J62" s="251"/>
      <c r="K62" s="61"/>
      <c r="L62" s="61"/>
      <c r="M62" s="61"/>
      <c r="N62" s="61"/>
    </row>
    <row r="63" spans="1:14" ht="17" thickBot="1" x14ac:dyDescent="0.25">
      <c r="A63" s="76"/>
      <c r="B63" s="250" t="s">
        <v>233</v>
      </c>
      <c r="C63" s="251"/>
      <c r="D63" s="251"/>
      <c r="E63" s="251"/>
      <c r="F63" s="251"/>
      <c r="G63" s="251"/>
      <c r="H63" s="251"/>
      <c r="I63" s="251"/>
      <c r="J63" s="251"/>
      <c r="K63" s="61"/>
      <c r="L63" s="61"/>
      <c r="M63" s="61"/>
      <c r="N63" s="61"/>
    </row>
    <row r="64" spans="1:14" ht="17" thickBot="1" x14ac:dyDescent="0.25">
      <c r="A64" s="76"/>
      <c r="B64" s="250" t="s">
        <v>232</v>
      </c>
      <c r="C64" s="251"/>
      <c r="D64" s="251"/>
      <c r="E64" s="251"/>
      <c r="F64" s="251"/>
      <c r="G64" s="251"/>
      <c r="H64" s="251"/>
      <c r="I64" s="251"/>
      <c r="J64" s="251"/>
      <c r="K64" s="61"/>
      <c r="L64" s="61"/>
      <c r="M64" s="61"/>
      <c r="N64" s="61"/>
    </row>
    <row r="65" spans="1:14" ht="17" thickBot="1" x14ac:dyDescent="0.25">
      <c r="A65" s="76"/>
      <c r="B65" s="250" t="s">
        <v>231</v>
      </c>
      <c r="C65" s="251"/>
      <c r="D65" s="251"/>
      <c r="E65" s="251"/>
      <c r="F65" s="251"/>
      <c r="G65" s="251"/>
      <c r="H65" s="251"/>
      <c r="I65" s="251"/>
      <c r="J65" s="251"/>
      <c r="K65" s="61"/>
      <c r="L65" s="61"/>
      <c r="M65" s="61"/>
      <c r="N65" s="61"/>
    </row>
    <row r="66" spans="1:14" ht="17" thickBot="1" x14ac:dyDescent="0.25">
      <c r="A66" s="76"/>
      <c r="B66" s="250" t="s">
        <v>230</v>
      </c>
      <c r="C66" s="251"/>
      <c r="D66" s="251"/>
      <c r="E66" s="251"/>
      <c r="F66" s="251"/>
      <c r="G66" s="251"/>
      <c r="H66" s="251"/>
      <c r="I66" s="251"/>
      <c r="J66" s="251"/>
      <c r="K66" s="61"/>
      <c r="L66" s="61"/>
      <c r="M66" s="61"/>
      <c r="N66" s="61"/>
    </row>
    <row r="67" spans="1:14" ht="17" thickBot="1" x14ac:dyDescent="0.25">
      <c r="A67" s="76"/>
      <c r="B67" s="250" t="s">
        <v>229</v>
      </c>
      <c r="C67" s="251"/>
      <c r="D67" s="251"/>
      <c r="E67" s="251"/>
      <c r="F67" s="251"/>
      <c r="G67" s="251"/>
      <c r="H67" s="251"/>
      <c r="I67" s="251"/>
      <c r="J67" s="251"/>
      <c r="K67" s="61"/>
      <c r="L67" s="61"/>
      <c r="M67" s="61"/>
      <c r="N67" s="61"/>
    </row>
    <row r="68" spans="1:14" ht="17" thickBot="1" x14ac:dyDescent="0.25">
      <c r="A68" s="76"/>
      <c r="B68" s="258" t="s">
        <v>583</v>
      </c>
      <c r="C68" s="251"/>
      <c r="D68" s="251"/>
      <c r="E68" s="251"/>
      <c r="F68" s="251"/>
      <c r="G68" s="251"/>
      <c r="H68" s="251"/>
      <c r="I68" s="251"/>
      <c r="J68" s="251"/>
      <c r="K68" s="61"/>
      <c r="L68" s="61"/>
      <c r="M68" s="61"/>
      <c r="N68" s="61"/>
    </row>
    <row r="69" spans="1:14" ht="17" thickBot="1" x14ac:dyDescent="0.25">
      <c r="A69" s="76"/>
      <c r="B69" s="250" t="s">
        <v>228</v>
      </c>
      <c r="C69" s="251"/>
      <c r="D69" s="251"/>
      <c r="E69" s="251"/>
      <c r="F69" s="251"/>
      <c r="G69" s="251"/>
      <c r="H69" s="251"/>
      <c r="I69" s="251"/>
      <c r="J69" s="251"/>
      <c r="K69" s="61"/>
      <c r="L69" s="61"/>
      <c r="M69" s="61"/>
      <c r="N69" s="61"/>
    </row>
    <row r="70" spans="1:14" ht="17" thickBot="1" x14ac:dyDescent="0.25">
      <c r="A70" s="76"/>
      <c r="B70" s="250" t="s">
        <v>227</v>
      </c>
      <c r="C70" s="251"/>
      <c r="D70" s="251"/>
      <c r="E70" s="251"/>
      <c r="F70" s="251"/>
      <c r="G70" s="251"/>
      <c r="H70" s="251"/>
      <c r="I70" s="251"/>
      <c r="J70" s="251"/>
      <c r="K70" s="61"/>
      <c r="L70" s="61"/>
      <c r="M70" s="61"/>
      <c r="N70" s="61"/>
    </row>
    <row r="71" spans="1:14" ht="17" thickBot="1" x14ac:dyDescent="0.25">
      <c r="A71" s="76"/>
      <c r="B71" s="250" t="s">
        <v>226</v>
      </c>
      <c r="C71" s="251"/>
      <c r="D71" s="251"/>
      <c r="E71" s="251"/>
      <c r="F71" s="251"/>
      <c r="G71" s="251"/>
      <c r="H71" s="251"/>
      <c r="I71" s="251"/>
      <c r="J71" s="251"/>
      <c r="K71" s="61"/>
      <c r="L71" s="61"/>
      <c r="M71" s="61"/>
      <c r="N71" s="61"/>
    </row>
    <row r="72" spans="1:14" ht="17" thickBot="1" x14ac:dyDescent="0.25">
      <c r="A72" s="76"/>
      <c r="B72" s="250" t="s">
        <v>225</v>
      </c>
      <c r="C72" s="251"/>
      <c r="D72" s="251"/>
      <c r="E72" s="251"/>
      <c r="F72" s="251"/>
      <c r="G72" s="251"/>
      <c r="H72" s="251"/>
      <c r="I72" s="251"/>
      <c r="J72" s="251"/>
      <c r="K72" s="61"/>
      <c r="L72" s="61"/>
      <c r="M72" s="61"/>
      <c r="N72" s="61"/>
    </row>
    <row r="73" spans="1:14" ht="16" x14ac:dyDescent="0.2">
      <c r="A73" s="257" t="s">
        <v>125</v>
      </c>
      <c r="B73" s="257"/>
      <c r="C73" s="74">
        <f>SUM(A59:A72)</f>
        <v>0</v>
      </c>
      <c r="D73" s="61"/>
      <c r="E73" s="61"/>
      <c r="F73" s="61"/>
      <c r="G73" s="61"/>
      <c r="H73" s="61"/>
      <c r="I73" s="61"/>
      <c r="J73" s="61"/>
      <c r="K73" s="61"/>
      <c r="L73" s="61"/>
      <c r="M73" s="61"/>
      <c r="N73" s="61"/>
    </row>
    <row r="74" spans="1:14" ht="16" x14ac:dyDescent="0.2">
      <c r="A74" s="66"/>
      <c r="B74" s="66"/>
      <c r="C74" s="74"/>
      <c r="D74" s="61"/>
      <c r="E74" s="61"/>
      <c r="F74" s="61"/>
      <c r="G74" s="61"/>
      <c r="H74" s="61"/>
      <c r="I74" s="61"/>
      <c r="J74" s="61"/>
      <c r="K74" s="61"/>
      <c r="L74" s="61"/>
      <c r="M74" s="61"/>
      <c r="N74" s="61"/>
    </row>
    <row r="75" spans="1:14" ht="17" thickBot="1" x14ac:dyDescent="0.25">
      <c r="A75" s="77" t="s">
        <v>114</v>
      </c>
      <c r="B75" s="77"/>
      <c r="C75" s="61"/>
      <c r="D75" s="61"/>
      <c r="E75" s="61"/>
      <c r="F75" s="61"/>
      <c r="G75" s="61"/>
      <c r="H75" s="61"/>
      <c r="I75" s="61"/>
      <c r="J75" s="61"/>
      <c r="K75" s="61"/>
      <c r="L75" s="61"/>
      <c r="M75" s="61"/>
      <c r="N75" s="61"/>
    </row>
    <row r="76" spans="1:14" ht="17" thickBot="1" x14ac:dyDescent="0.25">
      <c r="A76" s="76"/>
      <c r="B76" s="250" t="s">
        <v>224</v>
      </c>
      <c r="C76" s="251"/>
      <c r="D76" s="251"/>
      <c r="E76" s="251"/>
      <c r="F76" s="251"/>
      <c r="G76" s="251"/>
      <c r="H76" s="251"/>
      <c r="I76" s="251"/>
      <c r="J76" s="251"/>
      <c r="K76" s="61"/>
      <c r="L76" s="61"/>
      <c r="M76" s="61"/>
      <c r="N76" s="61"/>
    </row>
    <row r="77" spans="1:14" ht="17" thickBot="1" x14ac:dyDescent="0.25">
      <c r="A77" s="76"/>
      <c r="B77" s="250" t="s">
        <v>223</v>
      </c>
      <c r="C77" s="251"/>
      <c r="D77" s="251"/>
      <c r="E77" s="251"/>
      <c r="F77" s="251"/>
      <c r="G77" s="251"/>
      <c r="H77" s="251"/>
      <c r="I77" s="251"/>
      <c r="J77" s="251"/>
      <c r="K77" s="61"/>
      <c r="L77" s="61"/>
      <c r="M77" s="61"/>
      <c r="N77" s="61"/>
    </row>
    <row r="78" spans="1:14" ht="17" thickBot="1" x14ac:dyDescent="0.25">
      <c r="A78" s="76"/>
      <c r="B78" s="250" t="s">
        <v>222</v>
      </c>
      <c r="C78" s="251"/>
      <c r="D78" s="251"/>
      <c r="E78" s="251"/>
      <c r="F78" s="251"/>
      <c r="G78" s="251"/>
      <c r="H78" s="251"/>
      <c r="I78" s="251"/>
      <c r="J78" s="251"/>
      <c r="K78" s="61"/>
      <c r="L78" s="61"/>
      <c r="M78" s="61"/>
      <c r="N78" s="61"/>
    </row>
    <row r="79" spans="1:14" ht="17" thickBot="1" x14ac:dyDescent="0.25">
      <c r="A79" s="76"/>
      <c r="B79" s="250" t="s">
        <v>221</v>
      </c>
      <c r="C79" s="251"/>
      <c r="D79" s="251"/>
      <c r="E79" s="251"/>
      <c r="F79" s="251"/>
      <c r="G79" s="251"/>
      <c r="H79" s="251"/>
      <c r="I79" s="251"/>
      <c r="J79" s="251"/>
      <c r="K79" s="61"/>
      <c r="L79" s="61"/>
      <c r="M79" s="61"/>
      <c r="N79" s="61"/>
    </row>
    <row r="80" spans="1:14" ht="17" thickBot="1" x14ac:dyDescent="0.25">
      <c r="A80" s="76"/>
      <c r="B80" s="250" t="s">
        <v>220</v>
      </c>
      <c r="C80" s="251"/>
      <c r="D80" s="251"/>
      <c r="E80" s="251"/>
      <c r="F80" s="251"/>
      <c r="G80" s="251"/>
      <c r="H80" s="251"/>
      <c r="I80" s="251"/>
      <c r="J80" s="251"/>
      <c r="K80" s="61"/>
      <c r="L80" s="61"/>
      <c r="M80" s="61"/>
      <c r="N80" s="61"/>
    </row>
    <row r="81" spans="1:14" ht="17" thickBot="1" x14ac:dyDescent="0.25">
      <c r="A81" s="76"/>
      <c r="B81" s="250" t="s">
        <v>219</v>
      </c>
      <c r="C81" s="251"/>
      <c r="D81" s="251"/>
      <c r="E81" s="251"/>
      <c r="F81" s="251"/>
      <c r="G81" s="251"/>
      <c r="H81" s="251"/>
      <c r="I81" s="251"/>
      <c r="J81" s="251"/>
      <c r="K81" s="61"/>
      <c r="L81" s="61"/>
      <c r="M81" s="61"/>
      <c r="N81" s="61"/>
    </row>
    <row r="82" spans="1:14" ht="17" thickBot="1" x14ac:dyDescent="0.25">
      <c r="A82" s="76"/>
      <c r="B82" s="250" t="s">
        <v>218</v>
      </c>
      <c r="C82" s="251"/>
      <c r="D82" s="251"/>
      <c r="E82" s="251"/>
      <c r="F82" s="251"/>
      <c r="G82" s="251"/>
      <c r="H82" s="251"/>
      <c r="I82" s="251"/>
      <c r="J82" s="251"/>
      <c r="K82" s="61"/>
      <c r="L82" s="61"/>
      <c r="M82" s="61"/>
      <c r="N82" s="61"/>
    </row>
    <row r="83" spans="1:14" ht="17" thickBot="1" x14ac:dyDescent="0.25">
      <c r="A83" s="76"/>
      <c r="B83" s="250" t="s">
        <v>217</v>
      </c>
      <c r="C83" s="251"/>
      <c r="D83" s="251"/>
      <c r="E83" s="251"/>
      <c r="F83" s="251"/>
      <c r="G83" s="251"/>
      <c r="H83" s="251"/>
      <c r="I83" s="251"/>
      <c r="J83" s="251"/>
      <c r="K83" s="61"/>
      <c r="L83" s="61"/>
      <c r="M83" s="61"/>
      <c r="N83" s="61"/>
    </row>
    <row r="84" spans="1:14" ht="17" thickBot="1" x14ac:dyDescent="0.25">
      <c r="A84" s="76"/>
      <c r="B84" s="250" t="s">
        <v>216</v>
      </c>
      <c r="C84" s="251"/>
      <c r="D84" s="251"/>
      <c r="E84" s="251"/>
      <c r="F84" s="251"/>
      <c r="G84" s="251"/>
      <c r="H84" s="251"/>
      <c r="I84" s="251"/>
      <c r="J84" s="251"/>
      <c r="K84" s="61"/>
      <c r="L84" s="61"/>
      <c r="M84" s="61"/>
      <c r="N84" s="61"/>
    </row>
    <row r="85" spans="1:14" ht="17" thickBot="1" x14ac:dyDescent="0.25">
      <c r="A85" s="76"/>
      <c r="B85" s="250" t="s">
        <v>215</v>
      </c>
      <c r="C85" s="251"/>
      <c r="D85" s="251"/>
      <c r="E85" s="251"/>
      <c r="F85" s="251"/>
      <c r="G85" s="251"/>
      <c r="H85" s="251"/>
      <c r="I85" s="251"/>
      <c r="J85" s="251"/>
      <c r="K85" s="61"/>
      <c r="L85" s="61"/>
      <c r="M85" s="61"/>
      <c r="N85" s="61"/>
    </row>
    <row r="86" spans="1:14" ht="17" thickBot="1" x14ac:dyDescent="0.25">
      <c r="A86" s="76"/>
      <c r="B86" s="250" t="s">
        <v>214</v>
      </c>
      <c r="C86" s="251"/>
      <c r="D86" s="251"/>
      <c r="E86" s="251"/>
      <c r="F86" s="251"/>
      <c r="G86" s="251"/>
      <c r="H86" s="251"/>
      <c r="I86" s="251"/>
      <c r="J86" s="251"/>
      <c r="K86" s="61"/>
      <c r="L86" s="61"/>
      <c r="M86" s="61"/>
      <c r="N86" s="61"/>
    </row>
    <row r="87" spans="1:14" ht="17" thickBot="1" x14ac:dyDescent="0.25">
      <c r="A87" s="76"/>
      <c r="B87" s="250" t="s">
        <v>213</v>
      </c>
      <c r="C87" s="251"/>
      <c r="D87" s="251"/>
      <c r="E87" s="251"/>
      <c r="F87" s="251"/>
      <c r="G87" s="251"/>
      <c r="H87" s="251"/>
      <c r="I87" s="251"/>
      <c r="J87" s="251"/>
      <c r="K87" s="61"/>
      <c r="L87" s="61"/>
      <c r="M87" s="61"/>
      <c r="N87" s="61"/>
    </row>
    <row r="88" spans="1:14" ht="17" thickBot="1" x14ac:dyDescent="0.25">
      <c r="A88" s="76"/>
      <c r="B88" s="250" t="s">
        <v>212</v>
      </c>
      <c r="C88" s="251"/>
      <c r="D88" s="251"/>
      <c r="E88" s="251"/>
      <c r="F88" s="251"/>
      <c r="G88" s="251"/>
      <c r="H88" s="251"/>
      <c r="I88" s="251"/>
      <c r="J88" s="251"/>
      <c r="K88" s="61"/>
      <c r="L88" s="61"/>
      <c r="M88" s="61"/>
      <c r="N88" s="61"/>
    </row>
    <row r="89" spans="1:14" ht="17" thickBot="1" x14ac:dyDescent="0.25">
      <c r="A89" s="76"/>
      <c r="B89" s="250" t="s">
        <v>211</v>
      </c>
      <c r="C89" s="251"/>
      <c r="D89" s="251"/>
      <c r="E89" s="251"/>
      <c r="F89" s="251"/>
      <c r="G89" s="251"/>
      <c r="H89" s="251"/>
      <c r="I89" s="251"/>
      <c r="J89" s="251"/>
      <c r="K89" s="61"/>
      <c r="L89" s="61"/>
      <c r="M89" s="61"/>
      <c r="N89" s="61"/>
    </row>
    <row r="90" spans="1:14" ht="17" thickBot="1" x14ac:dyDescent="0.25">
      <c r="A90" s="76"/>
      <c r="B90" s="250" t="s">
        <v>210</v>
      </c>
      <c r="C90" s="251"/>
      <c r="D90" s="251"/>
      <c r="E90" s="251"/>
      <c r="F90" s="251"/>
      <c r="G90" s="251"/>
      <c r="H90" s="251"/>
      <c r="I90" s="251"/>
      <c r="J90" s="251"/>
      <c r="K90" s="61"/>
      <c r="L90" s="61"/>
      <c r="M90" s="61"/>
      <c r="N90" s="61"/>
    </row>
    <row r="91" spans="1:14" ht="17" thickBot="1" x14ac:dyDescent="0.25">
      <c r="A91" s="76"/>
      <c r="B91" s="250" t="s">
        <v>209</v>
      </c>
      <c r="C91" s="251"/>
      <c r="D91" s="251"/>
      <c r="E91" s="251"/>
      <c r="F91" s="251"/>
      <c r="G91" s="251"/>
      <c r="H91" s="251"/>
      <c r="I91" s="251"/>
      <c r="J91" s="251"/>
      <c r="K91" s="61"/>
      <c r="L91" s="61"/>
      <c r="M91" s="61"/>
      <c r="N91" s="61"/>
    </row>
    <row r="92" spans="1:14" ht="17" thickBot="1" x14ac:dyDescent="0.25">
      <c r="A92" s="76"/>
      <c r="B92" s="250" t="s">
        <v>208</v>
      </c>
      <c r="C92" s="251"/>
      <c r="D92" s="251"/>
      <c r="E92" s="251"/>
      <c r="F92" s="251"/>
      <c r="G92" s="251"/>
      <c r="H92" s="251"/>
      <c r="I92" s="251"/>
      <c r="J92" s="251"/>
      <c r="K92" s="61"/>
      <c r="L92" s="61"/>
      <c r="M92" s="61"/>
      <c r="N92" s="61"/>
    </row>
    <row r="93" spans="1:14" ht="16" x14ac:dyDescent="0.2">
      <c r="A93" s="257" t="s">
        <v>125</v>
      </c>
      <c r="B93" s="257"/>
      <c r="C93" s="74">
        <f>SUM(A76:A92)</f>
        <v>0</v>
      </c>
      <c r="D93" s="61"/>
      <c r="E93" s="61"/>
      <c r="F93" s="61"/>
      <c r="G93" s="61"/>
      <c r="H93" s="61"/>
      <c r="I93" s="61"/>
      <c r="J93" s="61"/>
      <c r="K93" s="61"/>
      <c r="L93" s="61"/>
      <c r="M93" s="61"/>
      <c r="N93" s="61"/>
    </row>
    <row r="94" spans="1:14" ht="16" x14ac:dyDescent="0.2">
      <c r="A94" s="66"/>
      <c r="B94" s="66"/>
      <c r="C94" s="74"/>
      <c r="D94" s="61"/>
      <c r="E94" s="61"/>
      <c r="F94" s="61"/>
      <c r="G94" s="61"/>
      <c r="H94" s="61"/>
      <c r="I94" s="61"/>
      <c r="J94" s="61"/>
      <c r="K94" s="61"/>
      <c r="L94" s="61"/>
      <c r="M94" s="61"/>
      <c r="N94" s="61"/>
    </row>
    <row r="95" spans="1:14" ht="17" thickBot="1" x14ac:dyDescent="0.25">
      <c r="A95" s="77" t="s">
        <v>113</v>
      </c>
      <c r="B95" s="77"/>
      <c r="C95" s="61"/>
      <c r="D95" s="61"/>
      <c r="E95" s="61"/>
      <c r="F95" s="61"/>
      <c r="G95" s="61"/>
      <c r="H95" s="61"/>
      <c r="I95" s="61"/>
      <c r="J95" s="61"/>
      <c r="K95" s="61"/>
      <c r="L95" s="61"/>
      <c r="M95" s="61"/>
      <c r="N95" s="61"/>
    </row>
    <row r="96" spans="1:14" ht="17" thickBot="1" x14ac:dyDescent="0.25">
      <c r="A96" s="76"/>
      <c r="B96" s="250" t="s">
        <v>174</v>
      </c>
      <c r="C96" s="251"/>
      <c r="D96" s="251"/>
      <c r="E96" s="251"/>
      <c r="F96" s="251"/>
      <c r="G96" s="251"/>
      <c r="H96" s="251"/>
      <c r="I96" s="251"/>
      <c r="J96" s="251"/>
      <c r="K96" s="61"/>
      <c r="L96" s="61"/>
      <c r="M96" s="61"/>
      <c r="N96" s="61"/>
    </row>
    <row r="97" spans="1:14" ht="17" thickBot="1" x14ac:dyDescent="0.25">
      <c r="A97" s="76"/>
      <c r="B97" s="250" t="s">
        <v>207</v>
      </c>
      <c r="C97" s="251"/>
      <c r="D97" s="251"/>
      <c r="E97" s="251"/>
      <c r="F97" s="251"/>
      <c r="G97" s="251"/>
      <c r="H97" s="251"/>
      <c r="I97" s="251"/>
      <c r="J97" s="251"/>
      <c r="K97" s="61"/>
      <c r="L97" s="61"/>
      <c r="M97" s="61"/>
      <c r="N97" s="61"/>
    </row>
    <row r="98" spans="1:14" ht="17" thickBot="1" x14ac:dyDescent="0.25">
      <c r="A98" s="76"/>
      <c r="B98" s="250" t="s">
        <v>206</v>
      </c>
      <c r="C98" s="251"/>
      <c r="D98" s="251"/>
      <c r="E98" s="251"/>
      <c r="F98" s="251"/>
      <c r="G98" s="251"/>
      <c r="H98" s="251"/>
      <c r="I98" s="251"/>
      <c r="J98" s="251"/>
      <c r="K98" s="61"/>
      <c r="L98" s="61"/>
      <c r="M98" s="61"/>
      <c r="N98" s="61"/>
    </row>
    <row r="99" spans="1:14" ht="17" thickBot="1" x14ac:dyDescent="0.25">
      <c r="A99" s="76"/>
      <c r="B99" s="250" t="s">
        <v>205</v>
      </c>
      <c r="C99" s="251"/>
      <c r="D99" s="251"/>
      <c r="E99" s="251"/>
      <c r="F99" s="251"/>
      <c r="G99" s="251"/>
      <c r="H99" s="251"/>
      <c r="I99" s="251"/>
      <c r="J99" s="251"/>
      <c r="K99" s="61"/>
      <c r="L99" s="61"/>
      <c r="M99" s="61"/>
      <c r="N99" s="61"/>
    </row>
    <row r="100" spans="1:14" ht="17" thickBot="1" x14ac:dyDescent="0.25">
      <c r="A100" s="76"/>
      <c r="B100" s="250" t="s">
        <v>204</v>
      </c>
      <c r="C100" s="251"/>
      <c r="D100" s="251"/>
      <c r="E100" s="251"/>
      <c r="F100" s="251"/>
      <c r="G100" s="251"/>
      <c r="H100" s="251"/>
      <c r="I100" s="251"/>
      <c r="J100" s="251"/>
      <c r="K100" s="61"/>
      <c r="L100" s="61"/>
      <c r="M100" s="61"/>
      <c r="N100" s="61"/>
    </row>
    <row r="101" spans="1:14" ht="17" thickBot="1" x14ac:dyDescent="0.25">
      <c r="A101" s="76"/>
      <c r="B101" s="250" t="s">
        <v>203</v>
      </c>
      <c r="C101" s="251"/>
      <c r="D101" s="251"/>
      <c r="E101" s="251"/>
      <c r="F101" s="251"/>
      <c r="G101" s="251"/>
      <c r="H101" s="251"/>
      <c r="I101" s="251"/>
      <c r="J101" s="251"/>
      <c r="K101" s="61"/>
      <c r="L101" s="61"/>
      <c r="M101" s="61"/>
      <c r="N101" s="61"/>
    </row>
    <row r="102" spans="1:14" ht="17" thickBot="1" x14ac:dyDescent="0.25">
      <c r="A102" s="76"/>
      <c r="B102" s="250" t="s">
        <v>202</v>
      </c>
      <c r="C102" s="251"/>
      <c r="D102" s="251"/>
      <c r="E102" s="251"/>
      <c r="F102" s="251"/>
      <c r="G102" s="251"/>
      <c r="H102" s="251"/>
      <c r="I102" s="251"/>
      <c r="J102" s="251"/>
      <c r="K102" s="61"/>
      <c r="L102" s="61"/>
      <c r="M102" s="61"/>
      <c r="N102" s="61"/>
    </row>
    <row r="103" spans="1:14" ht="17" thickBot="1" x14ac:dyDescent="0.25">
      <c r="A103" s="76"/>
      <c r="B103" s="250" t="s">
        <v>201</v>
      </c>
      <c r="C103" s="251"/>
      <c r="D103" s="251"/>
      <c r="E103" s="251"/>
      <c r="F103" s="251"/>
      <c r="G103" s="251"/>
      <c r="H103" s="251"/>
      <c r="I103" s="251"/>
      <c r="J103" s="251"/>
      <c r="K103" s="61"/>
      <c r="L103" s="61"/>
      <c r="M103" s="61"/>
      <c r="N103" s="61"/>
    </row>
    <row r="104" spans="1:14" ht="17" thickBot="1" x14ac:dyDescent="0.25">
      <c r="A104" s="76"/>
      <c r="B104" s="250" t="s">
        <v>200</v>
      </c>
      <c r="C104" s="251"/>
      <c r="D104" s="251"/>
      <c r="E104" s="251"/>
      <c r="F104" s="251"/>
      <c r="G104" s="251"/>
      <c r="H104" s="251"/>
      <c r="I104" s="251"/>
      <c r="J104" s="251"/>
      <c r="K104" s="61"/>
      <c r="L104" s="61"/>
      <c r="M104" s="61"/>
      <c r="N104" s="61"/>
    </row>
    <row r="105" spans="1:14" ht="17" thickBot="1" x14ac:dyDescent="0.25">
      <c r="A105" s="76"/>
      <c r="B105" s="250" t="s">
        <v>199</v>
      </c>
      <c r="C105" s="251"/>
      <c r="D105" s="251"/>
      <c r="E105" s="251"/>
      <c r="F105" s="251"/>
      <c r="G105" s="251"/>
      <c r="H105" s="251"/>
      <c r="I105" s="251"/>
      <c r="J105" s="251"/>
      <c r="K105" s="61"/>
      <c r="L105" s="61"/>
      <c r="M105" s="61"/>
      <c r="N105" s="61"/>
    </row>
    <row r="106" spans="1:14" ht="17" thickBot="1" x14ac:dyDescent="0.25">
      <c r="A106" s="76"/>
      <c r="B106" s="250" t="s">
        <v>198</v>
      </c>
      <c r="C106" s="251"/>
      <c r="D106" s="251"/>
      <c r="E106" s="251"/>
      <c r="F106" s="251"/>
      <c r="G106" s="251"/>
      <c r="H106" s="251"/>
      <c r="I106" s="251"/>
      <c r="J106" s="251"/>
      <c r="K106" s="61"/>
      <c r="L106" s="61"/>
      <c r="M106" s="61"/>
      <c r="N106" s="61"/>
    </row>
    <row r="107" spans="1:14" ht="17" thickBot="1" x14ac:dyDescent="0.25">
      <c r="A107" s="76"/>
      <c r="B107" s="250" t="s">
        <v>197</v>
      </c>
      <c r="C107" s="251"/>
      <c r="D107" s="251"/>
      <c r="E107" s="251"/>
      <c r="F107" s="251"/>
      <c r="G107" s="251"/>
      <c r="H107" s="251"/>
      <c r="I107" s="251"/>
      <c r="J107" s="251"/>
      <c r="K107" s="61"/>
      <c r="L107" s="61"/>
      <c r="M107" s="61"/>
      <c r="N107" s="61"/>
    </row>
    <row r="108" spans="1:14" ht="17" thickBot="1" x14ac:dyDescent="0.25">
      <c r="A108" s="76"/>
      <c r="B108" s="250" t="s">
        <v>196</v>
      </c>
      <c r="C108" s="251"/>
      <c r="D108" s="251"/>
      <c r="E108" s="251"/>
      <c r="F108" s="251"/>
      <c r="G108" s="251"/>
      <c r="H108" s="251"/>
      <c r="I108" s="251"/>
      <c r="J108" s="251"/>
      <c r="K108" s="61"/>
      <c r="L108" s="61"/>
      <c r="M108" s="61"/>
      <c r="N108" s="61"/>
    </row>
    <row r="109" spans="1:14" ht="17" thickBot="1" x14ac:dyDescent="0.25">
      <c r="A109" s="76"/>
      <c r="B109" s="250" t="s">
        <v>195</v>
      </c>
      <c r="C109" s="251"/>
      <c r="D109" s="251"/>
      <c r="E109" s="251"/>
      <c r="F109" s="251"/>
      <c r="G109" s="251"/>
      <c r="H109" s="251"/>
      <c r="I109" s="251"/>
      <c r="J109" s="251"/>
      <c r="K109" s="61"/>
      <c r="L109" s="61"/>
      <c r="M109" s="61"/>
      <c r="N109" s="61"/>
    </row>
    <row r="110" spans="1:14" ht="17" thickBot="1" x14ac:dyDescent="0.25">
      <c r="A110" s="76"/>
      <c r="B110" s="250" t="s">
        <v>194</v>
      </c>
      <c r="C110" s="251"/>
      <c r="D110" s="251"/>
      <c r="E110" s="251"/>
      <c r="F110" s="251"/>
      <c r="G110" s="251"/>
      <c r="H110" s="251"/>
      <c r="I110" s="251"/>
      <c r="J110" s="251"/>
      <c r="K110" s="61"/>
      <c r="L110" s="61"/>
      <c r="M110" s="61"/>
      <c r="N110" s="61"/>
    </row>
    <row r="111" spans="1:14" ht="17" thickBot="1" x14ac:dyDescent="0.25">
      <c r="A111" s="76"/>
      <c r="B111" s="250" t="s">
        <v>193</v>
      </c>
      <c r="C111" s="251"/>
      <c r="D111" s="251"/>
      <c r="E111" s="251"/>
      <c r="F111" s="251"/>
      <c r="G111" s="251"/>
      <c r="H111" s="251"/>
      <c r="I111" s="251"/>
      <c r="J111" s="251"/>
      <c r="K111" s="61"/>
      <c r="L111" s="61"/>
      <c r="M111" s="61"/>
      <c r="N111" s="61"/>
    </row>
    <row r="112" spans="1:14" ht="17" thickBot="1" x14ac:dyDescent="0.25">
      <c r="A112" s="76"/>
      <c r="B112" s="250" t="s">
        <v>192</v>
      </c>
      <c r="C112" s="251"/>
      <c r="D112" s="251"/>
      <c r="E112" s="251"/>
      <c r="F112" s="251"/>
      <c r="G112" s="251"/>
      <c r="H112" s="251"/>
      <c r="I112" s="251"/>
      <c r="J112" s="251"/>
      <c r="K112" s="61"/>
      <c r="L112" s="61"/>
      <c r="M112" s="61"/>
      <c r="N112" s="61"/>
    </row>
    <row r="113" spans="1:14" ht="17" thickBot="1" x14ac:dyDescent="0.25">
      <c r="A113" s="76"/>
      <c r="B113" s="250" t="s">
        <v>191</v>
      </c>
      <c r="C113" s="251"/>
      <c r="D113" s="251"/>
      <c r="E113" s="251"/>
      <c r="F113" s="251"/>
      <c r="G113" s="251"/>
      <c r="H113" s="251"/>
      <c r="I113" s="251"/>
      <c r="J113" s="251"/>
      <c r="K113" s="61"/>
      <c r="L113" s="61"/>
      <c r="M113" s="61"/>
      <c r="N113" s="61"/>
    </row>
    <row r="114" spans="1:14" ht="17" thickBot="1" x14ac:dyDescent="0.25">
      <c r="A114" s="76"/>
      <c r="B114" s="250" t="s">
        <v>190</v>
      </c>
      <c r="C114" s="251"/>
      <c r="D114" s="251"/>
      <c r="E114" s="251"/>
      <c r="F114" s="251"/>
      <c r="G114" s="251"/>
      <c r="H114" s="251"/>
      <c r="I114" s="251"/>
      <c r="J114" s="251"/>
      <c r="K114" s="61"/>
      <c r="L114" s="61"/>
      <c r="M114" s="61"/>
      <c r="N114" s="61"/>
    </row>
    <row r="115" spans="1:14" ht="17" thickBot="1" x14ac:dyDescent="0.25">
      <c r="A115" s="76"/>
      <c r="B115" s="250" t="s">
        <v>189</v>
      </c>
      <c r="C115" s="251"/>
      <c r="D115" s="251"/>
      <c r="E115" s="251"/>
      <c r="F115" s="251"/>
      <c r="G115" s="251"/>
      <c r="H115" s="251"/>
      <c r="I115" s="251"/>
      <c r="J115" s="251"/>
      <c r="K115" s="61"/>
      <c r="L115" s="61"/>
      <c r="M115" s="61"/>
      <c r="N115" s="61"/>
    </row>
    <row r="116" spans="1:14" ht="17" thickBot="1" x14ac:dyDescent="0.25">
      <c r="A116" s="76"/>
      <c r="B116" s="250" t="s">
        <v>188</v>
      </c>
      <c r="C116" s="251"/>
      <c r="D116" s="251"/>
      <c r="E116" s="251"/>
      <c r="F116" s="251"/>
      <c r="G116" s="251"/>
      <c r="H116" s="251"/>
      <c r="I116" s="251"/>
      <c r="J116" s="251"/>
      <c r="K116" s="61"/>
      <c r="L116" s="61"/>
      <c r="M116" s="61"/>
      <c r="N116" s="61"/>
    </row>
    <row r="117" spans="1:14" ht="17" thickBot="1" x14ac:dyDescent="0.25">
      <c r="A117" s="76"/>
      <c r="B117" s="250" t="s">
        <v>187</v>
      </c>
      <c r="C117" s="251"/>
      <c r="D117" s="251"/>
      <c r="E117" s="251"/>
      <c r="F117" s="251"/>
      <c r="G117" s="251"/>
      <c r="H117" s="251"/>
      <c r="I117" s="251"/>
      <c r="J117" s="251"/>
      <c r="K117" s="61"/>
      <c r="L117" s="61"/>
      <c r="M117" s="61"/>
      <c r="N117" s="61"/>
    </row>
    <row r="118" spans="1:14" ht="17" thickBot="1" x14ac:dyDescent="0.25">
      <c r="A118" s="76"/>
      <c r="B118" s="250" t="s">
        <v>186</v>
      </c>
      <c r="C118" s="251"/>
      <c r="D118" s="251"/>
      <c r="E118" s="251"/>
      <c r="F118" s="251"/>
      <c r="G118" s="251"/>
      <c r="H118" s="251"/>
      <c r="I118" s="251"/>
      <c r="J118" s="251"/>
      <c r="K118" s="61"/>
      <c r="L118" s="61"/>
      <c r="M118" s="61"/>
      <c r="N118" s="61"/>
    </row>
    <row r="119" spans="1:14" ht="17" thickBot="1" x14ac:dyDescent="0.25">
      <c r="A119" s="76"/>
      <c r="B119" s="250" t="s">
        <v>185</v>
      </c>
      <c r="C119" s="251"/>
      <c r="D119" s="251"/>
      <c r="E119" s="251"/>
      <c r="F119" s="251"/>
      <c r="G119" s="251"/>
      <c r="H119" s="251"/>
      <c r="I119" s="251"/>
      <c r="J119" s="251"/>
      <c r="K119" s="61"/>
      <c r="L119" s="61"/>
      <c r="M119" s="61"/>
      <c r="N119" s="61"/>
    </row>
    <row r="120" spans="1:14" ht="17" thickBot="1" x14ac:dyDescent="0.25">
      <c r="A120" s="76"/>
      <c r="B120" s="250" t="s">
        <v>184</v>
      </c>
      <c r="C120" s="251"/>
      <c r="D120" s="251"/>
      <c r="E120" s="251"/>
      <c r="F120" s="251"/>
      <c r="G120" s="251"/>
      <c r="H120" s="251"/>
      <c r="I120" s="251"/>
      <c r="J120" s="251"/>
      <c r="K120" s="61"/>
      <c r="L120" s="61"/>
      <c r="M120" s="61"/>
      <c r="N120" s="61"/>
    </row>
    <row r="121" spans="1:14" ht="16" x14ac:dyDescent="0.2">
      <c r="A121" s="257" t="s">
        <v>125</v>
      </c>
      <c r="B121" s="257"/>
      <c r="C121" s="74">
        <f>SUM(A96:A120)</f>
        <v>0</v>
      </c>
      <c r="D121" s="61"/>
      <c r="E121" s="61"/>
      <c r="F121" s="61"/>
      <c r="G121" s="61"/>
      <c r="H121" s="61"/>
      <c r="I121" s="61"/>
      <c r="J121" s="61"/>
      <c r="K121" s="61"/>
      <c r="L121" s="61"/>
      <c r="M121" s="61"/>
      <c r="N121" s="61"/>
    </row>
    <row r="122" spans="1:14" ht="16" x14ac:dyDescent="0.2">
      <c r="A122" s="66"/>
      <c r="B122" s="66"/>
      <c r="C122" s="74"/>
      <c r="D122" s="61"/>
      <c r="E122" s="61"/>
      <c r="F122" s="61"/>
      <c r="G122" s="61"/>
      <c r="H122" s="61"/>
      <c r="I122" s="61"/>
      <c r="J122" s="61"/>
      <c r="K122" s="61"/>
      <c r="L122" s="61"/>
      <c r="M122" s="61"/>
      <c r="N122" s="61"/>
    </row>
    <row r="123" spans="1:14" ht="17" thickBot="1" x14ac:dyDescent="0.25">
      <c r="A123" s="77" t="s">
        <v>112</v>
      </c>
      <c r="B123" s="77"/>
      <c r="C123" s="61"/>
      <c r="D123" s="61"/>
      <c r="E123" s="61"/>
      <c r="F123" s="61"/>
      <c r="G123" s="61"/>
      <c r="H123" s="61"/>
      <c r="I123" s="61"/>
      <c r="J123" s="61"/>
      <c r="K123" s="61"/>
      <c r="L123" s="61"/>
      <c r="M123" s="61"/>
      <c r="N123" s="61"/>
    </row>
    <row r="124" spans="1:14" ht="17" thickBot="1" x14ac:dyDescent="0.25">
      <c r="A124" s="76"/>
      <c r="B124" s="250" t="s">
        <v>183</v>
      </c>
      <c r="C124" s="251"/>
      <c r="D124" s="251"/>
      <c r="E124" s="251"/>
      <c r="F124" s="251"/>
      <c r="G124" s="251"/>
      <c r="H124" s="251"/>
      <c r="I124" s="251"/>
      <c r="J124" s="251"/>
      <c r="K124" s="61"/>
      <c r="L124" s="61"/>
      <c r="M124" s="61"/>
      <c r="N124" s="61"/>
    </row>
    <row r="125" spans="1:14" ht="17" thickBot="1" x14ac:dyDescent="0.25">
      <c r="A125" s="76"/>
      <c r="B125" s="250" t="s">
        <v>182</v>
      </c>
      <c r="C125" s="251"/>
      <c r="D125" s="251"/>
      <c r="E125" s="251"/>
      <c r="F125" s="251"/>
      <c r="G125" s="251"/>
      <c r="H125" s="251"/>
      <c r="I125" s="251"/>
      <c r="J125" s="251"/>
      <c r="K125" s="61"/>
      <c r="L125" s="61"/>
      <c r="M125" s="61"/>
      <c r="N125" s="61"/>
    </row>
    <row r="126" spans="1:14" ht="17" thickBot="1" x14ac:dyDescent="0.25">
      <c r="A126" s="76"/>
      <c r="B126" s="250" t="s">
        <v>181</v>
      </c>
      <c r="C126" s="251"/>
      <c r="D126" s="251"/>
      <c r="E126" s="251"/>
      <c r="F126" s="251"/>
      <c r="G126" s="251"/>
      <c r="H126" s="251"/>
      <c r="I126" s="251"/>
      <c r="J126" s="251"/>
      <c r="K126" s="61"/>
      <c r="L126" s="61"/>
      <c r="M126" s="61"/>
      <c r="N126" s="61"/>
    </row>
    <row r="127" spans="1:14" ht="17" thickBot="1" x14ac:dyDescent="0.25">
      <c r="A127" s="76"/>
      <c r="B127" s="250" t="s">
        <v>180</v>
      </c>
      <c r="C127" s="251"/>
      <c r="D127" s="251"/>
      <c r="E127" s="251"/>
      <c r="F127" s="251"/>
      <c r="G127" s="251"/>
      <c r="H127" s="251"/>
      <c r="I127" s="251"/>
      <c r="J127" s="251"/>
      <c r="K127" s="61"/>
      <c r="L127" s="61"/>
      <c r="M127" s="61"/>
      <c r="N127" s="61"/>
    </row>
    <row r="128" spans="1:14" ht="17" thickBot="1" x14ac:dyDescent="0.25">
      <c r="A128" s="76"/>
      <c r="B128" s="250" t="s">
        <v>179</v>
      </c>
      <c r="C128" s="251"/>
      <c r="D128" s="251"/>
      <c r="E128" s="251"/>
      <c r="F128" s="251"/>
      <c r="G128" s="251"/>
      <c r="H128" s="251"/>
      <c r="I128" s="251"/>
      <c r="J128" s="251"/>
      <c r="K128" s="61"/>
      <c r="L128" s="61"/>
      <c r="M128" s="61"/>
      <c r="N128" s="61"/>
    </row>
    <row r="129" spans="1:14" ht="17" thickBot="1" x14ac:dyDescent="0.25">
      <c r="A129" s="76"/>
      <c r="B129" s="250" t="s">
        <v>178</v>
      </c>
      <c r="C129" s="251"/>
      <c r="D129" s="251"/>
      <c r="E129" s="251"/>
      <c r="F129" s="251"/>
      <c r="G129" s="251"/>
      <c r="H129" s="251"/>
      <c r="I129" s="251"/>
      <c r="J129" s="251"/>
      <c r="K129" s="61"/>
      <c r="L129" s="61"/>
      <c r="M129" s="61"/>
      <c r="N129" s="61"/>
    </row>
    <row r="130" spans="1:14" ht="17" thickBot="1" x14ac:dyDescent="0.25">
      <c r="A130" s="76"/>
      <c r="B130" s="250" t="s">
        <v>177</v>
      </c>
      <c r="C130" s="251"/>
      <c r="D130" s="251"/>
      <c r="E130" s="251"/>
      <c r="F130" s="251"/>
      <c r="G130" s="251"/>
      <c r="H130" s="251"/>
      <c r="I130" s="251"/>
      <c r="J130" s="251"/>
      <c r="K130" s="61"/>
      <c r="L130" s="61"/>
      <c r="M130" s="61"/>
      <c r="N130" s="61"/>
    </row>
    <row r="131" spans="1:14" ht="17" thickBot="1" x14ac:dyDescent="0.25">
      <c r="A131" s="76"/>
      <c r="B131" s="250" t="s">
        <v>176</v>
      </c>
      <c r="C131" s="251"/>
      <c r="D131" s="251"/>
      <c r="E131" s="251"/>
      <c r="F131" s="251"/>
      <c r="G131" s="251"/>
      <c r="H131" s="251"/>
      <c r="I131" s="251"/>
      <c r="J131" s="251"/>
      <c r="K131" s="61"/>
      <c r="L131" s="61"/>
      <c r="M131" s="61"/>
      <c r="N131" s="61"/>
    </row>
    <row r="132" spans="1:14" ht="17" thickBot="1" x14ac:dyDescent="0.25">
      <c r="A132" s="76"/>
      <c r="B132" s="250" t="s">
        <v>175</v>
      </c>
      <c r="C132" s="251"/>
      <c r="D132" s="251"/>
      <c r="E132" s="251"/>
      <c r="F132" s="251"/>
      <c r="G132" s="251"/>
      <c r="H132" s="251"/>
      <c r="I132" s="251"/>
      <c r="J132" s="251"/>
      <c r="K132" s="61"/>
      <c r="L132" s="61"/>
      <c r="M132" s="61"/>
      <c r="N132" s="61"/>
    </row>
    <row r="133" spans="1:14" ht="16" x14ac:dyDescent="0.2">
      <c r="A133" s="257" t="s">
        <v>125</v>
      </c>
      <c r="B133" s="257"/>
      <c r="C133" s="74">
        <f>SUM(A124:A132)</f>
        <v>0</v>
      </c>
      <c r="D133" s="61"/>
      <c r="E133" s="61"/>
      <c r="F133" s="61"/>
      <c r="G133" s="61"/>
      <c r="H133" s="61"/>
      <c r="I133" s="61"/>
      <c r="J133" s="61"/>
      <c r="K133" s="61"/>
      <c r="L133" s="61"/>
      <c r="M133" s="61"/>
      <c r="N133" s="61"/>
    </row>
    <row r="134" spans="1:14" ht="16" x14ac:dyDescent="0.2">
      <c r="A134" s="66"/>
      <c r="B134" s="66"/>
      <c r="C134" s="74"/>
      <c r="D134" s="61"/>
      <c r="E134" s="61"/>
      <c r="F134" s="61"/>
      <c r="G134" s="61"/>
      <c r="H134" s="61"/>
      <c r="I134" s="61"/>
      <c r="J134" s="61"/>
      <c r="K134" s="61"/>
      <c r="L134" s="61"/>
      <c r="M134" s="61"/>
      <c r="N134" s="61"/>
    </row>
    <row r="135" spans="1:14" ht="17" thickBot="1" x14ac:dyDescent="0.25">
      <c r="A135" s="77" t="s">
        <v>111</v>
      </c>
      <c r="B135" s="77"/>
      <c r="C135" s="61"/>
      <c r="D135" s="61"/>
      <c r="E135" s="61"/>
      <c r="F135" s="61"/>
      <c r="G135" s="61"/>
      <c r="H135" s="61"/>
      <c r="I135" s="61"/>
      <c r="J135" s="61"/>
      <c r="K135" s="61"/>
      <c r="L135" s="61"/>
      <c r="M135" s="61"/>
      <c r="N135" s="61"/>
    </row>
    <row r="136" spans="1:14" ht="17" thickBot="1" x14ac:dyDescent="0.25">
      <c r="A136" s="76"/>
      <c r="B136" s="250" t="s">
        <v>174</v>
      </c>
      <c r="C136" s="251"/>
      <c r="D136" s="251"/>
      <c r="E136" s="251"/>
      <c r="F136" s="251"/>
      <c r="G136" s="251"/>
      <c r="H136" s="251"/>
      <c r="I136" s="251"/>
      <c r="J136" s="251"/>
      <c r="K136" s="61"/>
      <c r="L136" s="61"/>
      <c r="M136" s="61"/>
      <c r="N136" s="61"/>
    </row>
    <row r="137" spans="1:14" ht="17" thickBot="1" x14ac:dyDescent="0.25">
      <c r="A137" s="76"/>
      <c r="B137" s="250" t="s">
        <v>173</v>
      </c>
      <c r="C137" s="251"/>
      <c r="D137" s="251"/>
      <c r="E137" s="251"/>
      <c r="F137" s="251"/>
      <c r="G137" s="251"/>
      <c r="H137" s="251"/>
      <c r="I137" s="251"/>
      <c r="J137" s="251"/>
      <c r="K137" s="61"/>
      <c r="L137" s="61"/>
      <c r="M137" s="61"/>
      <c r="N137" s="61"/>
    </row>
    <row r="138" spans="1:14" ht="17" thickBot="1" x14ac:dyDescent="0.25">
      <c r="A138" s="76"/>
      <c r="B138" s="250" t="s">
        <v>172</v>
      </c>
      <c r="C138" s="251"/>
      <c r="D138" s="251"/>
      <c r="E138" s="251"/>
      <c r="F138" s="251"/>
      <c r="G138" s="251"/>
      <c r="H138" s="251"/>
      <c r="I138" s="251"/>
      <c r="J138" s="251"/>
      <c r="K138" s="61"/>
      <c r="L138" s="61"/>
      <c r="M138" s="61"/>
      <c r="N138" s="61"/>
    </row>
    <row r="139" spans="1:14" ht="17" thickBot="1" x14ac:dyDescent="0.25">
      <c r="A139" s="76"/>
      <c r="B139" s="250" t="s">
        <v>171</v>
      </c>
      <c r="C139" s="251"/>
      <c r="D139" s="251"/>
      <c r="E139" s="251"/>
      <c r="F139" s="251"/>
      <c r="G139" s="251"/>
      <c r="H139" s="251"/>
      <c r="I139" s="251"/>
      <c r="J139" s="251"/>
      <c r="K139" s="61"/>
      <c r="L139" s="61"/>
      <c r="M139" s="61"/>
      <c r="N139" s="61"/>
    </row>
    <row r="140" spans="1:14" ht="17" thickBot="1" x14ac:dyDescent="0.25">
      <c r="A140" s="76"/>
      <c r="B140" s="250" t="s">
        <v>170</v>
      </c>
      <c r="C140" s="251"/>
      <c r="D140" s="251"/>
      <c r="E140" s="251"/>
      <c r="F140" s="251"/>
      <c r="G140" s="251"/>
      <c r="H140" s="251"/>
      <c r="I140" s="251"/>
      <c r="J140" s="251"/>
      <c r="K140" s="61"/>
      <c r="L140" s="61"/>
      <c r="M140" s="61"/>
      <c r="N140" s="61"/>
    </row>
    <row r="141" spans="1:14" ht="17" thickBot="1" x14ac:dyDescent="0.25">
      <c r="A141" s="76"/>
      <c r="B141" s="250" t="s">
        <v>169</v>
      </c>
      <c r="C141" s="251"/>
      <c r="D141" s="251"/>
      <c r="E141" s="251"/>
      <c r="F141" s="251"/>
      <c r="G141" s="251"/>
      <c r="H141" s="251"/>
      <c r="I141" s="251"/>
      <c r="J141" s="251"/>
      <c r="K141" s="61"/>
      <c r="L141" s="61"/>
      <c r="M141" s="61"/>
      <c r="N141" s="61"/>
    </row>
    <row r="142" spans="1:14" ht="17" thickBot="1" x14ac:dyDescent="0.25">
      <c r="A142" s="76"/>
      <c r="B142" s="250" t="s">
        <v>168</v>
      </c>
      <c r="C142" s="251"/>
      <c r="D142" s="251"/>
      <c r="E142" s="251"/>
      <c r="F142" s="251"/>
      <c r="G142" s="251"/>
      <c r="H142" s="251"/>
      <c r="I142" s="251"/>
      <c r="J142" s="251"/>
      <c r="K142" s="61"/>
      <c r="L142" s="61"/>
      <c r="M142" s="61"/>
      <c r="N142" s="61"/>
    </row>
    <row r="143" spans="1:14" ht="17" thickBot="1" x14ac:dyDescent="0.25">
      <c r="A143" s="76"/>
      <c r="B143" s="250" t="s">
        <v>167</v>
      </c>
      <c r="C143" s="251"/>
      <c r="D143" s="251"/>
      <c r="E143" s="251"/>
      <c r="F143" s="251"/>
      <c r="G143" s="251"/>
      <c r="H143" s="251"/>
      <c r="I143" s="251"/>
      <c r="J143" s="251"/>
      <c r="K143" s="61"/>
      <c r="L143" s="61"/>
      <c r="M143" s="61"/>
      <c r="N143" s="61"/>
    </row>
    <row r="144" spans="1:14" ht="17" thickBot="1" x14ac:dyDescent="0.25">
      <c r="A144" s="76"/>
      <c r="B144" s="250" t="s">
        <v>166</v>
      </c>
      <c r="C144" s="251"/>
      <c r="D144" s="251"/>
      <c r="E144" s="251"/>
      <c r="F144" s="251"/>
      <c r="G144" s="251"/>
      <c r="H144" s="251"/>
      <c r="I144" s="251"/>
      <c r="J144" s="251"/>
      <c r="K144" s="61"/>
      <c r="L144" s="61"/>
      <c r="M144" s="61"/>
      <c r="N144" s="61"/>
    </row>
    <row r="145" spans="1:14" ht="17" thickBot="1" x14ac:dyDescent="0.25">
      <c r="A145" s="76"/>
      <c r="B145" s="250" t="s">
        <v>165</v>
      </c>
      <c r="C145" s="251"/>
      <c r="D145" s="251"/>
      <c r="E145" s="251"/>
      <c r="F145" s="251"/>
      <c r="G145" s="251"/>
      <c r="H145" s="251"/>
      <c r="I145" s="251"/>
      <c r="J145" s="251"/>
      <c r="K145" s="61"/>
      <c r="L145" s="61"/>
      <c r="M145" s="61"/>
      <c r="N145" s="61"/>
    </row>
    <row r="146" spans="1:14" ht="17" thickBot="1" x14ac:dyDescent="0.25">
      <c r="A146" s="76"/>
      <c r="B146" s="250" t="s">
        <v>164</v>
      </c>
      <c r="C146" s="251"/>
      <c r="D146" s="251"/>
      <c r="E146" s="251"/>
      <c r="F146" s="251"/>
      <c r="G146" s="251"/>
      <c r="H146" s="251"/>
      <c r="I146" s="251"/>
      <c r="J146" s="251"/>
      <c r="K146" s="61"/>
      <c r="L146" s="61"/>
      <c r="M146" s="61"/>
      <c r="N146" s="61"/>
    </row>
    <row r="147" spans="1:14" ht="17" thickBot="1" x14ac:dyDescent="0.25">
      <c r="A147" s="76"/>
      <c r="B147" s="250" t="s">
        <v>163</v>
      </c>
      <c r="C147" s="251"/>
      <c r="D147" s="251"/>
      <c r="E147" s="251"/>
      <c r="F147" s="251"/>
      <c r="G147" s="251"/>
      <c r="H147" s="251"/>
      <c r="I147" s="251"/>
      <c r="J147" s="251"/>
      <c r="K147" s="61"/>
      <c r="L147" s="61"/>
      <c r="M147" s="61"/>
      <c r="N147" s="61"/>
    </row>
    <row r="148" spans="1:14" ht="17" thickBot="1" x14ac:dyDescent="0.25">
      <c r="A148" s="76"/>
      <c r="B148" s="250" t="s">
        <v>162</v>
      </c>
      <c r="C148" s="251"/>
      <c r="D148" s="251"/>
      <c r="E148" s="251"/>
      <c r="F148" s="251"/>
      <c r="G148" s="251"/>
      <c r="H148" s="251"/>
      <c r="I148" s="251"/>
      <c r="J148" s="251"/>
      <c r="K148" s="61"/>
      <c r="L148" s="61"/>
      <c r="M148" s="61"/>
      <c r="N148" s="61"/>
    </row>
    <row r="149" spans="1:14" ht="17" thickBot="1" x14ac:dyDescent="0.25">
      <c r="A149" s="76"/>
      <c r="B149" s="250" t="s">
        <v>161</v>
      </c>
      <c r="C149" s="251"/>
      <c r="D149" s="251"/>
      <c r="E149" s="251"/>
      <c r="F149" s="251"/>
      <c r="G149" s="251"/>
      <c r="H149" s="251"/>
      <c r="I149" s="251"/>
      <c r="J149" s="251"/>
      <c r="K149" s="61"/>
      <c r="L149" s="61"/>
      <c r="M149" s="61"/>
      <c r="N149" s="61"/>
    </row>
    <row r="150" spans="1:14" ht="17" thickBot="1" x14ac:dyDescent="0.25">
      <c r="A150" s="76"/>
      <c r="B150" s="250" t="s">
        <v>160</v>
      </c>
      <c r="C150" s="251"/>
      <c r="D150" s="251"/>
      <c r="E150" s="251"/>
      <c r="F150" s="251"/>
      <c r="G150" s="251"/>
      <c r="H150" s="251"/>
      <c r="I150" s="251"/>
      <c r="J150" s="251"/>
      <c r="K150" s="61"/>
      <c r="L150" s="61"/>
      <c r="M150" s="61"/>
      <c r="N150" s="61"/>
    </row>
    <row r="151" spans="1:14" ht="17" thickBot="1" x14ac:dyDescent="0.25">
      <c r="A151" s="76"/>
      <c r="B151" s="250" t="s">
        <v>159</v>
      </c>
      <c r="C151" s="251"/>
      <c r="D151" s="251"/>
      <c r="E151" s="251"/>
      <c r="F151" s="251"/>
      <c r="G151" s="251"/>
      <c r="H151" s="251"/>
      <c r="I151" s="251"/>
      <c r="J151" s="251"/>
      <c r="K151" s="61"/>
      <c r="L151" s="61"/>
      <c r="M151" s="61"/>
      <c r="N151" s="61"/>
    </row>
    <row r="152" spans="1:14" ht="17" thickBot="1" x14ac:dyDescent="0.25">
      <c r="A152" s="76"/>
      <c r="B152" s="250" t="s">
        <v>158</v>
      </c>
      <c r="C152" s="251"/>
      <c r="D152" s="251"/>
      <c r="E152" s="251"/>
      <c r="F152" s="251"/>
      <c r="G152" s="251"/>
      <c r="H152" s="251"/>
      <c r="I152" s="251"/>
      <c r="J152" s="251"/>
      <c r="K152" s="61"/>
      <c r="L152" s="61"/>
      <c r="M152" s="61"/>
      <c r="N152" s="61"/>
    </row>
    <row r="153" spans="1:14" ht="17" thickBot="1" x14ac:dyDescent="0.25">
      <c r="A153" s="76"/>
      <c r="B153" s="250" t="s">
        <v>157</v>
      </c>
      <c r="C153" s="251"/>
      <c r="D153" s="251"/>
      <c r="E153" s="251"/>
      <c r="F153" s="251"/>
      <c r="G153" s="251"/>
      <c r="H153" s="251"/>
      <c r="I153" s="251"/>
      <c r="J153" s="251"/>
      <c r="K153" s="61"/>
      <c r="L153" s="61"/>
      <c r="M153" s="61"/>
      <c r="N153" s="61"/>
    </row>
    <row r="154" spans="1:14" ht="17" thickBot="1" x14ac:dyDescent="0.25">
      <c r="A154" s="76"/>
      <c r="B154" s="250" t="s">
        <v>156</v>
      </c>
      <c r="C154" s="251"/>
      <c r="D154" s="251"/>
      <c r="E154" s="251"/>
      <c r="F154" s="251"/>
      <c r="G154" s="251"/>
      <c r="H154" s="251"/>
      <c r="I154" s="251"/>
      <c r="J154" s="251"/>
      <c r="K154" s="61"/>
      <c r="L154" s="61"/>
      <c r="M154" s="61"/>
      <c r="N154" s="61"/>
    </row>
    <row r="155" spans="1:14" ht="17" thickBot="1" x14ac:dyDescent="0.25">
      <c r="A155" s="76"/>
      <c r="B155" s="250" t="s">
        <v>155</v>
      </c>
      <c r="C155" s="251"/>
      <c r="D155" s="251"/>
      <c r="E155" s="251"/>
      <c r="F155" s="251"/>
      <c r="G155" s="251"/>
      <c r="H155" s="251"/>
      <c r="I155" s="251"/>
      <c r="J155" s="251"/>
      <c r="K155" s="61"/>
      <c r="L155" s="61"/>
      <c r="M155" s="61"/>
      <c r="N155" s="61"/>
    </row>
    <row r="156" spans="1:14" ht="17" thickBot="1" x14ac:dyDescent="0.25">
      <c r="A156" s="76"/>
      <c r="B156" s="250" t="s">
        <v>154</v>
      </c>
      <c r="C156" s="251"/>
      <c r="D156" s="251"/>
      <c r="E156" s="251"/>
      <c r="F156" s="251"/>
      <c r="G156" s="251"/>
      <c r="H156" s="251"/>
      <c r="I156" s="251"/>
      <c r="J156" s="251"/>
      <c r="K156" s="61"/>
      <c r="L156" s="61"/>
      <c r="M156" s="61"/>
      <c r="N156" s="61"/>
    </row>
    <row r="157" spans="1:14" ht="17" thickBot="1" x14ac:dyDescent="0.25">
      <c r="A157" s="76"/>
      <c r="B157" s="250" t="s">
        <v>153</v>
      </c>
      <c r="C157" s="251"/>
      <c r="D157" s="251"/>
      <c r="E157" s="251"/>
      <c r="F157" s="251"/>
      <c r="G157" s="251"/>
      <c r="H157" s="251"/>
      <c r="I157" s="251"/>
      <c r="J157" s="251"/>
      <c r="K157" s="61"/>
      <c r="L157" s="61"/>
      <c r="M157" s="61"/>
      <c r="N157" s="61"/>
    </row>
    <row r="158" spans="1:14" ht="17" thickBot="1" x14ac:dyDescent="0.25">
      <c r="A158" s="76"/>
      <c r="B158" s="250" t="s">
        <v>152</v>
      </c>
      <c r="C158" s="251"/>
      <c r="D158" s="251"/>
      <c r="E158" s="251"/>
      <c r="F158" s="251"/>
      <c r="G158" s="251"/>
      <c r="H158" s="251"/>
      <c r="I158" s="251"/>
      <c r="J158" s="251"/>
      <c r="K158" s="61"/>
      <c r="L158" s="61"/>
      <c r="M158" s="61"/>
      <c r="N158" s="61"/>
    </row>
    <row r="159" spans="1:14" ht="16" x14ac:dyDescent="0.2">
      <c r="A159" s="257" t="s">
        <v>125</v>
      </c>
      <c r="B159" s="257"/>
      <c r="C159" s="74">
        <f>SUM(A136:A158)</f>
        <v>0</v>
      </c>
      <c r="D159" s="61"/>
      <c r="E159" s="61"/>
      <c r="F159" s="61"/>
      <c r="G159" s="61"/>
      <c r="H159" s="61"/>
      <c r="I159" s="61"/>
      <c r="J159" s="61"/>
      <c r="K159" s="61"/>
      <c r="L159" s="61"/>
      <c r="M159" s="61"/>
      <c r="N159" s="61"/>
    </row>
    <row r="160" spans="1:14" ht="16" x14ac:dyDescent="0.2">
      <c r="A160" s="66"/>
      <c r="B160" s="66"/>
      <c r="C160" s="74"/>
      <c r="D160" s="61"/>
      <c r="E160" s="61"/>
      <c r="F160" s="61"/>
      <c r="G160" s="61"/>
      <c r="H160" s="61"/>
      <c r="I160" s="61"/>
      <c r="J160" s="61"/>
      <c r="K160" s="61"/>
      <c r="L160" s="61"/>
      <c r="M160" s="61"/>
      <c r="N160" s="61"/>
    </row>
    <row r="161" spans="1:14" ht="17" thickBot="1" x14ac:dyDescent="0.25">
      <c r="A161" s="77" t="s">
        <v>110</v>
      </c>
      <c r="B161" s="77"/>
      <c r="C161" s="61"/>
      <c r="D161" s="61"/>
      <c r="E161" s="61"/>
      <c r="F161" s="61"/>
      <c r="G161" s="61"/>
      <c r="H161" s="61"/>
      <c r="I161" s="61"/>
      <c r="J161" s="61"/>
      <c r="K161" s="61"/>
      <c r="L161" s="61"/>
      <c r="M161" s="61"/>
      <c r="N161" s="61"/>
    </row>
    <row r="162" spans="1:14" ht="17" thickBot="1" x14ac:dyDescent="0.25">
      <c r="A162" s="76"/>
      <c r="B162" s="250" t="s">
        <v>151</v>
      </c>
      <c r="C162" s="251"/>
      <c r="D162" s="251"/>
      <c r="E162" s="251"/>
      <c r="F162" s="251"/>
      <c r="G162" s="251"/>
      <c r="H162" s="251"/>
      <c r="I162" s="251"/>
      <c r="J162" s="251"/>
      <c r="K162" s="61"/>
      <c r="L162" s="61"/>
      <c r="M162" s="61"/>
      <c r="N162" s="61"/>
    </row>
    <row r="163" spans="1:14" ht="17" thickBot="1" x14ac:dyDescent="0.25">
      <c r="A163" s="76"/>
      <c r="B163" s="250" t="s">
        <v>150</v>
      </c>
      <c r="C163" s="251"/>
      <c r="D163" s="251"/>
      <c r="E163" s="251"/>
      <c r="F163" s="251"/>
      <c r="G163" s="251"/>
      <c r="H163" s="251"/>
      <c r="I163" s="251"/>
      <c r="J163" s="251"/>
      <c r="K163" s="61"/>
      <c r="L163" s="61"/>
      <c r="M163" s="61"/>
      <c r="N163" s="61"/>
    </row>
    <row r="164" spans="1:14" ht="17" thickBot="1" x14ac:dyDescent="0.25">
      <c r="A164" s="76"/>
      <c r="B164" s="250" t="s">
        <v>149</v>
      </c>
      <c r="C164" s="251"/>
      <c r="D164" s="251"/>
      <c r="E164" s="251"/>
      <c r="F164" s="251"/>
      <c r="G164" s="251"/>
      <c r="H164" s="251"/>
      <c r="I164" s="251"/>
      <c r="J164" s="251"/>
      <c r="K164" s="61"/>
      <c r="L164" s="61"/>
      <c r="M164" s="61"/>
      <c r="N164" s="61"/>
    </row>
    <row r="165" spans="1:14" ht="17" thickBot="1" x14ac:dyDescent="0.25">
      <c r="A165" s="76"/>
      <c r="B165" s="250" t="s">
        <v>148</v>
      </c>
      <c r="C165" s="251"/>
      <c r="D165" s="251"/>
      <c r="E165" s="251"/>
      <c r="F165" s="251"/>
      <c r="G165" s="251"/>
      <c r="H165" s="251"/>
      <c r="I165" s="251"/>
      <c r="J165" s="251"/>
      <c r="K165" s="61"/>
      <c r="L165" s="61"/>
      <c r="M165" s="61"/>
      <c r="N165" s="61"/>
    </row>
    <row r="166" spans="1:14" ht="17" thickBot="1" x14ac:dyDescent="0.25">
      <c r="A166" s="76"/>
      <c r="B166" s="250" t="s">
        <v>147</v>
      </c>
      <c r="C166" s="251"/>
      <c r="D166" s="251"/>
      <c r="E166" s="251"/>
      <c r="F166" s="251"/>
      <c r="G166" s="251"/>
      <c r="H166" s="251"/>
      <c r="I166" s="251"/>
      <c r="J166" s="251"/>
      <c r="K166" s="61"/>
      <c r="L166" s="61"/>
      <c r="M166" s="61"/>
      <c r="N166" s="61"/>
    </row>
    <row r="167" spans="1:14" ht="17" thickBot="1" x14ac:dyDescent="0.25">
      <c r="A167" s="76"/>
      <c r="B167" s="250" t="s">
        <v>146</v>
      </c>
      <c r="C167" s="251"/>
      <c r="D167" s="251"/>
      <c r="E167" s="251"/>
      <c r="F167" s="251"/>
      <c r="G167" s="251"/>
      <c r="H167" s="251"/>
      <c r="I167" s="251"/>
      <c r="J167" s="251"/>
      <c r="K167" s="61"/>
      <c r="L167" s="61"/>
      <c r="M167" s="61"/>
      <c r="N167" s="61"/>
    </row>
    <row r="168" spans="1:14" ht="17" thickBot="1" x14ac:dyDescent="0.25">
      <c r="A168" s="76"/>
      <c r="B168" s="250" t="s">
        <v>145</v>
      </c>
      <c r="C168" s="251"/>
      <c r="D168" s="251"/>
      <c r="E168" s="251"/>
      <c r="F168" s="251"/>
      <c r="G168" s="251"/>
      <c r="H168" s="251"/>
      <c r="I168" s="251"/>
      <c r="J168" s="251"/>
      <c r="K168" s="61"/>
      <c r="L168" s="61"/>
      <c r="M168" s="61"/>
      <c r="N168" s="61"/>
    </row>
    <row r="169" spans="1:14" ht="17" thickBot="1" x14ac:dyDescent="0.25">
      <c r="A169" s="76"/>
      <c r="B169" s="250" t="s">
        <v>144</v>
      </c>
      <c r="C169" s="251"/>
      <c r="D169" s="251"/>
      <c r="E169" s="251"/>
      <c r="F169" s="251"/>
      <c r="G169" s="251"/>
      <c r="H169" s="251"/>
      <c r="I169" s="251"/>
      <c r="J169" s="251"/>
      <c r="K169" s="61"/>
      <c r="L169" s="61"/>
      <c r="M169" s="61"/>
      <c r="N169" s="61"/>
    </row>
    <row r="170" spans="1:14" ht="17" thickBot="1" x14ac:dyDescent="0.25">
      <c r="A170" s="76"/>
      <c r="B170" s="250" t="s">
        <v>143</v>
      </c>
      <c r="C170" s="251"/>
      <c r="D170" s="251"/>
      <c r="E170" s="251"/>
      <c r="F170" s="251"/>
      <c r="G170" s="251"/>
      <c r="H170" s="251"/>
      <c r="I170" s="251"/>
      <c r="J170" s="251"/>
      <c r="K170" s="61"/>
      <c r="L170" s="61"/>
      <c r="M170" s="61"/>
      <c r="N170" s="61"/>
    </row>
    <row r="171" spans="1:14" ht="17" thickBot="1" x14ac:dyDescent="0.25">
      <c r="A171" s="76"/>
      <c r="B171" s="250" t="s">
        <v>142</v>
      </c>
      <c r="C171" s="251"/>
      <c r="D171" s="251"/>
      <c r="E171" s="251"/>
      <c r="F171" s="251"/>
      <c r="G171" s="251"/>
      <c r="H171" s="251"/>
      <c r="I171" s="251"/>
      <c r="J171" s="251"/>
      <c r="K171" s="61"/>
      <c r="L171" s="61"/>
      <c r="M171" s="61"/>
      <c r="N171" s="61"/>
    </row>
    <row r="172" spans="1:14" ht="17" thickBot="1" x14ac:dyDescent="0.25">
      <c r="A172" s="76"/>
      <c r="B172" s="250" t="s">
        <v>141</v>
      </c>
      <c r="C172" s="251"/>
      <c r="D172" s="251"/>
      <c r="E172" s="251"/>
      <c r="F172" s="251"/>
      <c r="G172" s="251"/>
      <c r="H172" s="251"/>
      <c r="I172" s="251"/>
      <c r="J172" s="251"/>
      <c r="K172" s="61"/>
      <c r="L172" s="61"/>
      <c r="M172" s="61"/>
      <c r="N172" s="61"/>
    </row>
    <row r="173" spans="1:14" ht="17" thickBot="1" x14ac:dyDescent="0.25">
      <c r="A173" s="76"/>
      <c r="B173" s="250" t="s">
        <v>140</v>
      </c>
      <c r="C173" s="251"/>
      <c r="D173" s="251"/>
      <c r="E173" s="251"/>
      <c r="F173" s="251"/>
      <c r="G173" s="251"/>
      <c r="H173" s="251"/>
      <c r="I173" s="251"/>
      <c r="J173" s="251"/>
      <c r="K173" s="61"/>
      <c r="L173" s="61"/>
      <c r="M173" s="61"/>
      <c r="N173" s="61"/>
    </row>
    <row r="174" spans="1:14" ht="17" thickBot="1" x14ac:dyDescent="0.25">
      <c r="A174" s="76"/>
      <c r="B174" s="250" t="s">
        <v>139</v>
      </c>
      <c r="C174" s="251"/>
      <c r="D174" s="251"/>
      <c r="E174" s="251"/>
      <c r="F174" s="251"/>
      <c r="G174" s="251"/>
      <c r="H174" s="251"/>
      <c r="I174" s="251"/>
      <c r="J174" s="251"/>
      <c r="K174" s="61"/>
      <c r="L174" s="61"/>
      <c r="M174" s="61"/>
      <c r="N174" s="61"/>
    </row>
    <row r="175" spans="1:14" ht="17" thickBot="1" x14ac:dyDescent="0.25">
      <c r="A175" s="76"/>
      <c r="B175" s="250" t="s">
        <v>138</v>
      </c>
      <c r="C175" s="251"/>
      <c r="D175" s="251"/>
      <c r="E175" s="251"/>
      <c r="F175" s="251"/>
      <c r="G175" s="251"/>
      <c r="H175" s="251"/>
      <c r="I175" s="251"/>
      <c r="J175" s="251"/>
      <c r="K175" s="61"/>
      <c r="L175" s="61"/>
      <c r="M175" s="61"/>
      <c r="N175" s="61"/>
    </row>
    <row r="176" spans="1:14" ht="17" thickBot="1" x14ac:dyDescent="0.25">
      <c r="A176" s="76"/>
      <c r="B176" s="250" t="s">
        <v>137</v>
      </c>
      <c r="C176" s="251"/>
      <c r="D176" s="251"/>
      <c r="E176" s="251"/>
      <c r="F176" s="251"/>
      <c r="G176" s="251"/>
      <c r="H176" s="251"/>
      <c r="I176" s="251"/>
      <c r="J176" s="251"/>
      <c r="K176" s="61"/>
      <c r="L176" s="61"/>
      <c r="M176" s="61"/>
      <c r="N176" s="61"/>
    </row>
    <row r="177" spans="1:14" ht="17" thickBot="1" x14ac:dyDescent="0.25">
      <c r="A177" s="76"/>
      <c r="B177" s="250" t="s">
        <v>136</v>
      </c>
      <c r="C177" s="251"/>
      <c r="D177" s="251"/>
      <c r="E177" s="251"/>
      <c r="F177" s="251"/>
      <c r="G177" s="251"/>
      <c r="H177" s="251"/>
      <c r="I177" s="251"/>
      <c r="J177" s="251"/>
      <c r="K177" s="61"/>
      <c r="L177" s="61"/>
      <c r="M177" s="61"/>
      <c r="N177" s="61"/>
    </row>
    <row r="178" spans="1:14" ht="17" thickBot="1" x14ac:dyDescent="0.25">
      <c r="A178" s="76"/>
      <c r="B178" s="250" t="s">
        <v>135</v>
      </c>
      <c r="C178" s="251"/>
      <c r="D178" s="251"/>
      <c r="E178" s="251"/>
      <c r="F178" s="251"/>
      <c r="G178" s="251"/>
      <c r="H178" s="251"/>
      <c r="I178" s="251"/>
      <c r="J178" s="251"/>
      <c r="K178" s="61"/>
      <c r="L178" s="61"/>
      <c r="M178" s="61"/>
      <c r="N178" s="61"/>
    </row>
    <row r="179" spans="1:14" ht="17" thickBot="1" x14ac:dyDescent="0.25">
      <c r="A179" s="76"/>
      <c r="B179" s="250" t="s">
        <v>134</v>
      </c>
      <c r="C179" s="251"/>
      <c r="D179" s="251"/>
      <c r="E179" s="251"/>
      <c r="F179" s="251"/>
      <c r="G179" s="251"/>
      <c r="H179" s="251"/>
      <c r="I179" s="251"/>
      <c r="J179" s="251"/>
      <c r="K179" s="61"/>
      <c r="L179" s="61"/>
      <c r="M179" s="61"/>
      <c r="N179" s="61"/>
    </row>
    <row r="180" spans="1:14" ht="17" thickBot="1" x14ac:dyDescent="0.25">
      <c r="A180" s="76"/>
      <c r="B180" s="250" t="s">
        <v>133</v>
      </c>
      <c r="C180" s="251"/>
      <c r="D180" s="251"/>
      <c r="E180" s="251"/>
      <c r="F180" s="251"/>
      <c r="G180" s="251"/>
      <c r="H180" s="251"/>
      <c r="I180" s="251"/>
      <c r="J180" s="251"/>
      <c r="K180" s="61"/>
      <c r="L180" s="61"/>
      <c r="M180" s="61"/>
      <c r="N180" s="61"/>
    </row>
    <row r="181" spans="1:14" ht="17" thickBot="1" x14ac:dyDescent="0.25">
      <c r="A181" s="76"/>
      <c r="B181" s="250" t="s">
        <v>132</v>
      </c>
      <c r="C181" s="251"/>
      <c r="D181" s="251"/>
      <c r="E181" s="251"/>
      <c r="F181" s="251"/>
      <c r="G181" s="251"/>
      <c r="H181" s="251"/>
      <c r="I181" s="251"/>
      <c r="J181" s="251"/>
      <c r="K181" s="61"/>
      <c r="L181" s="61"/>
      <c r="M181" s="61"/>
      <c r="N181" s="61"/>
    </row>
    <row r="182" spans="1:14" ht="17" thickBot="1" x14ac:dyDescent="0.25">
      <c r="A182" s="76"/>
      <c r="B182" s="250" t="s">
        <v>131</v>
      </c>
      <c r="C182" s="251"/>
      <c r="D182" s="251"/>
      <c r="E182" s="251"/>
      <c r="F182" s="251"/>
      <c r="G182" s="251"/>
      <c r="H182" s="251"/>
      <c r="I182" s="251"/>
      <c r="J182" s="251"/>
      <c r="K182" s="61"/>
      <c r="L182" s="61"/>
      <c r="M182" s="61"/>
      <c r="N182" s="61"/>
    </row>
    <row r="183" spans="1:14" ht="17" thickBot="1" x14ac:dyDescent="0.25">
      <c r="A183" s="76"/>
      <c r="B183" s="250" t="s">
        <v>130</v>
      </c>
      <c r="C183" s="251"/>
      <c r="D183" s="251"/>
      <c r="E183" s="251"/>
      <c r="F183" s="251"/>
      <c r="G183" s="251"/>
      <c r="H183" s="251"/>
      <c r="I183" s="251"/>
      <c r="J183" s="251"/>
      <c r="K183" s="61"/>
      <c r="L183" s="61"/>
      <c r="M183" s="61"/>
      <c r="N183" s="61"/>
    </row>
    <row r="184" spans="1:14" ht="17" thickBot="1" x14ac:dyDescent="0.25">
      <c r="A184" s="76"/>
      <c r="B184" s="250" t="s">
        <v>129</v>
      </c>
      <c r="C184" s="251"/>
      <c r="D184" s="251"/>
      <c r="E184" s="251"/>
      <c r="F184" s="251"/>
      <c r="G184" s="251"/>
      <c r="H184" s="251"/>
      <c r="I184" s="251"/>
      <c r="J184" s="251"/>
      <c r="K184" s="61"/>
      <c r="L184" s="61"/>
      <c r="M184" s="61"/>
      <c r="N184" s="61"/>
    </row>
    <row r="185" spans="1:14" ht="17" thickBot="1" x14ac:dyDescent="0.25">
      <c r="A185" s="76"/>
      <c r="B185" s="250" t="s">
        <v>128</v>
      </c>
      <c r="C185" s="251"/>
      <c r="D185" s="251"/>
      <c r="E185" s="251"/>
      <c r="F185" s="251"/>
      <c r="G185" s="251"/>
      <c r="H185" s="251"/>
      <c r="I185" s="251"/>
      <c r="J185" s="251"/>
      <c r="K185" s="61"/>
      <c r="L185" s="61"/>
      <c r="M185" s="61"/>
      <c r="N185" s="61"/>
    </row>
    <row r="186" spans="1:14" ht="17" thickBot="1" x14ac:dyDescent="0.25">
      <c r="A186" s="76"/>
      <c r="B186" s="250" t="s">
        <v>127</v>
      </c>
      <c r="C186" s="251"/>
      <c r="D186" s="251"/>
      <c r="E186" s="251"/>
      <c r="F186" s="251"/>
      <c r="G186" s="251"/>
      <c r="H186" s="251"/>
      <c r="I186" s="251"/>
      <c r="J186" s="251"/>
      <c r="K186" s="61"/>
      <c r="L186" s="61"/>
      <c r="M186" s="61"/>
      <c r="N186" s="61"/>
    </row>
    <row r="187" spans="1:14" ht="17" thickBot="1" x14ac:dyDescent="0.25">
      <c r="A187" s="76"/>
      <c r="B187" s="250" t="s">
        <v>126</v>
      </c>
      <c r="C187" s="251"/>
      <c r="D187" s="251"/>
      <c r="E187" s="251"/>
      <c r="F187" s="251"/>
      <c r="G187" s="251"/>
      <c r="H187" s="251"/>
      <c r="I187" s="251"/>
      <c r="J187" s="251"/>
      <c r="K187" s="61"/>
      <c r="L187" s="61"/>
      <c r="M187" s="61"/>
      <c r="N187" s="61"/>
    </row>
    <row r="188" spans="1:14" ht="16" x14ac:dyDescent="0.2">
      <c r="A188" s="257" t="s">
        <v>125</v>
      </c>
      <c r="B188" s="257"/>
      <c r="C188" s="74">
        <f>SUM(A162:A187)</f>
        <v>0</v>
      </c>
      <c r="D188" s="61"/>
      <c r="E188" s="61"/>
      <c r="F188" s="61"/>
      <c r="G188" s="61"/>
      <c r="H188" s="61"/>
      <c r="I188" s="61"/>
      <c r="J188" s="61"/>
      <c r="K188" s="61"/>
      <c r="L188" s="61"/>
      <c r="M188" s="61"/>
      <c r="N188" s="61"/>
    </row>
    <row r="189" spans="1:14" ht="16" x14ac:dyDescent="0.2">
      <c r="A189" s="64"/>
      <c r="B189" s="64"/>
      <c r="C189" s="75"/>
      <c r="K189" s="61"/>
      <c r="L189" s="61"/>
      <c r="M189" s="61"/>
      <c r="N189" s="61"/>
    </row>
    <row r="190" spans="1:14" ht="16" x14ac:dyDescent="0.2">
      <c r="A190" s="66"/>
      <c r="B190" s="66"/>
      <c r="C190" s="74"/>
      <c r="D190" s="61"/>
      <c r="E190" s="61"/>
      <c r="F190" s="61"/>
      <c r="G190" s="61"/>
      <c r="H190" s="61"/>
      <c r="I190" s="61"/>
      <c r="J190" s="61"/>
      <c r="K190" s="61"/>
      <c r="L190" s="61"/>
      <c r="M190" s="61"/>
      <c r="N190" s="61"/>
    </row>
    <row r="191" spans="1:14" ht="30.75" customHeight="1" x14ac:dyDescent="0.2">
      <c r="A191" s="261" t="s">
        <v>124</v>
      </c>
      <c r="B191" s="261"/>
      <c r="C191" s="261"/>
      <c r="D191" s="261"/>
      <c r="E191" s="261"/>
      <c r="F191" s="261"/>
      <c r="G191" s="261"/>
      <c r="H191" s="261"/>
      <c r="I191" s="261"/>
      <c r="J191" s="261"/>
    </row>
    <row r="192" spans="1:14" ht="17" thickBot="1" x14ac:dyDescent="0.25">
      <c r="A192" s="73"/>
      <c r="B192" s="73"/>
    </row>
    <row r="193" spans="1:28" ht="16" thickBot="1" x14ac:dyDescent="0.25">
      <c r="A193" s="262" t="s">
        <v>123</v>
      </c>
      <c r="B193" s="262"/>
      <c r="C193" s="262"/>
      <c r="D193" s="262"/>
      <c r="E193" s="262"/>
      <c r="F193" s="262"/>
      <c r="G193" s="262"/>
      <c r="H193" s="252" t="str">
        <f>HYPERLINK("#'6 Interpretive Guidelines'!A"&amp;AB193,VLOOKUP(1,$A$198:$E$205,5,FALSE))</f>
        <v>Sympathetic Dominance</v>
      </c>
      <c r="I193" s="253"/>
      <c r="J193" s="254"/>
      <c r="L193" s="210"/>
      <c r="AA193" s="61" t="str">
        <f>VLOOKUP(1,$A$198:$E$205,5,FALSE)</f>
        <v>Sympathetic Dominance</v>
      </c>
      <c r="AB193" s="61">
        <f>IFERROR(VLOOKUP($AA193,$AA$198:$AB$205,2,FALSE),"1")</f>
        <v>76</v>
      </c>
    </row>
    <row r="194" spans="1:28" ht="17" thickBot="1" x14ac:dyDescent="0.25">
      <c r="A194" s="262" t="s">
        <v>122</v>
      </c>
      <c r="B194" s="262"/>
      <c r="C194" s="262"/>
      <c r="D194" s="262"/>
      <c r="E194" s="262"/>
      <c r="F194" s="262"/>
      <c r="G194" s="262"/>
      <c r="H194" s="252" t="str">
        <f>HYPERLINK("#'6 Interpretive Guidelines'!A"&amp;AB194,VLOOKUP(2,$A$198:$E$205,5,FALSE))</f>
        <v>Parasympathetic Dominance</v>
      </c>
      <c r="I194" s="255"/>
      <c r="J194" s="256"/>
      <c r="L194" s="210"/>
      <c r="AA194" s="61" t="str">
        <f>VLOOKUP(2,$A$198:$E$205,5,FALSE)</f>
        <v>Parasympathetic Dominance</v>
      </c>
      <c r="AB194" s="61">
        <f t="shared" ref="AB194:AB195" si="0">IFERROR(VLOOKUP($AA194,$AA$198:$AB$205,2,FALSE),"1")</f>
        <v>79</v>
      </c>
    </row>
    <row r="195" spans="1:28" ht="17" thickBot="1" x14ac:dyDescent="0.25">
      <c r="A195" s="262" t="s">
        <v>121</v>
      </c>
      <c r="B195" s="262"/>
      <c r="C195" s="262"/>
      <c r="D195" s="262"/>
      <c r="E195" s="262"/>
      <c r="F195" s="262"/>
      <c r="G195" s="262"/>
      <c r="H195" s="252" t="str">
        <f>HYPERLINK("#'6 Interpretive Guidelines'!A"&amp;AB195,VLOOKUP(3,$A$198:$E$205,5,FALSE))</f>
        <v>Sugar Handling</v>
      </c>
      <c r="I195" s="255"/>
      <c r="J195" s="256"/>
      <c r="L195" s="210"/>
      <c r="AA195" s="61" t="str">
        <f>VLOOKUP(3,$A$198:$E$205,5,FALSE)</f>
        <v>Sugar Handling</v>
      </c>
      <c r="AB195" s="61">
        <f t="shared" si="0"/>
        <v>65</v>
      </c>
    </row>
    <row r="196" spans="1:28" x14ac:dyDescent="0.2">
      <c r="G196" s="2"/>
    </row>
    <row r="197" spans="1:28" x14ac:dyDescent="0.2">
      <c r="A197" s="71" t="s">
        <v>120</v>
      </c>
      <c r="B197" s="72"/>
      <c r="C197" s="71" t="s">
        <v>119</v>
      </c>
      <c r="D197" s="70"/>
      <c r="E197" s="69" t="s">
        <v>118</v>
      </c>
      <c r="G197" s="2"/>
    </row>
    <row r="198" spans="1:28" x14ac:dyDescent="0.2">
      <c r="A198" s="67">
        <f>RANK(C198,$C$198:$C$205)+COUNTIF($C$198:C198,C198)-1</f>
        <v>1</v>
      </c>
      <c r="B198" s="68"/>
      <c r="C198" s="67">
        <f>C32</f>
        <v>0</v>
      </c>
      <c r="D198" s="61"/>
      <c r="E198" s="33" t="s">
        <v>117</v>
      </c>
      <c r="F198" s="61"/>
      <c r="G198" s="68"/>
      <c r="H198" s="61"/>
      <c r="I198" s="61"/>
      <c r="J198" s="61"/>
      <c r="AA198" s="61" t="s">
        <v>117</v>
      </c>
      <c r="AB198" s="61">
        <v>76</v>
      </c>
    </row>
    <row r="199" spans="1:28" x14ac:dyDescent="0.2">
      <c r="A199" s="67">
        <f>RANK(C199,$C$198:$C$205)+COUNTIF($C$198:C199,C199)-1</f>
        <v>2</v>
      </c>
      <c r="B199" s="68"/>
      <c r="C199" s="67">
        <f>C56</f>
        <v>0</v>
      </c>
      <c r="D199" s="61"/>
      <c r="E199" s="33" t="s">
        <v>116</v>
      </c>
      <c r="F199" s="61"/>
      <c r="G199" s="61"/>
      <c r="H199" s="61"/>
      <c r="I199" s="61"/>
      <c r="J199" s="61"/>
      <c r="AA199" s="61" t="s">
        <v>116</v>
      </c>
      <c r="AB199" s="61">
        <v>79</v>
      </c>
    </row>
    <row r="200" spans="1:28" x14ac:dyDescent="0.2">
      <c r="A200" s="67">
        <f>RANK(C200,$C$198:$C$205)+COUNTIF($C$198:C200,C200)-1</f>
        <v>3</v>
      </c>
      <c r="B200" s="68"/>
      <c r="C200" s="67">
        <f>C73</f>
        <v>0</v>
      </c>
      <c r="D200" s="61"/>
      <c r="E200" s="33" t="s">
        <v>115</v>
      </c>
      <c r="F200" s="61"/>
      <c r="G200" s="61"/>
      <c r="H200" s="61"/>
      <c r="I200" s="61"/>
      <c r="J200" s="61"/>
      <c r="AA200" s="61" t="s">
        <v>115</v>
      </c>
      <c r="AB200" s="61">
        <v>65</v>
      </c>
    </row>
    <row r="201" spans="1:28" x14ac:dyDescent="0.2">
      <c r="A201" s="67">
        <f>RANK(C201,$C$198:$C$205)+COUNTIF($C$198:C201,C201)-1</f>
        <v>4</v>
      </c>
      <c r="B201" s="68"/>
      <c r="C201" s="67">
        <f>C93</f>
        <v>0</v>
      </c>
      <c r="D201" s="61"/>
      <c r="E201" s="33" t="s">
        <v>114</v>
      </c>
      <c r="F201" s="61"/>
      <c r="G201" s="61"/>
      <c r="H201" s="61"/>
      <c r="I201" s="61"/>
      <c r="J201" s="61"/>
      <c r="AA201" s="61" t="s">
        <v>114</v>
      </c>
      <c r="AB201" s="61">
        <v>84</v>
      </c>
    </row>
    <row r="202" spans="1:28" x14ac:dyDescent="0.2">
      <c r="A202" s="67">
        <f>RANK(C202,$C$198:$C$205)+COUNTIF($C$198:C202,C202)-1</f>
        <v>5</v>
      </c>
      <c r="B202" s="68"/>
      <c r="C202" s="67">
        <f>C121</f>
        <v>0</v>
      </c>
      <c r="D202" s="61"/>
      <c r="E202" s="33" t="s">
        <v>113</v>
      </c>
      <c r="F202" s="61"/>
      <c r="G202" s="61"/>
      <c r="H202" s="61"/>
      <c r="I202" s="61"/>
      <c r="J202" s="61"/>
      <c r="AA202" s="61" t="s">
        <v>113</v>
      </c>
      <c r="AB202" s="61">
        <v>63</v>
      </c>
    </row>
    <row r="203" spans="1:28" x14ac:dyDescent="0.2">
      <c r="A203" s="67">
        <f>RANK(C203,$C$198:$C$205)+COUNTIF($C$198:C203,C203)-1</f>
        <v>6</v>
      </c>
      <c r="B203" s="68"/>
      <c r="C203" s="67">
        <f>C133</f>
        <v>0</v>
      </c>
      <c r="D203" s="61"/>
      <c r="E203" s="33" t="s">
        <v>112</v>
      </c>
      <c r="F203" s="61"/>
      <c r="G203" s="61"/>
      <c r="H203" s="61"/>
      <c r="I203" s="61"/>
      <c r="J203" s="61"/>
      <c r="AA203" s="61" t="s">
        <v>112</v>
      </c>
      <c r="AB203" s="61">
        <v>67</v>
      </c>
    </row>
    <row r="204" spans="1:28" x14ac:dyDescent="0.2">
      <c r="A204" s="67">
        <f>RANK(C204,$C$198:$C$205)+COUNTIF($C$198:C204,C204)-1</f>
        <v>7</v>
      </c>
      <c r="B204" s="68"/>
      <c r="C204" s="67">
        <f>C159</f>
        <v>0</v>
      </c>
      <c r="D204" s="61"/>
      <c r="E204" s="33" t="s">
        <v>111</v>
      </c>
      <c r="F204" s="61"/>
      <c r="G204" s="68"/>
      <c r="H204" s="61"/>
      <c r="I204" s="61"/>
      <c r="J204" s="61"/>
      <c r="AA204" s="61" t="s">
        <v>111</v>
      </c>
      <c r="AB204" s="61">
        <v>82</v>
      </c>
    </row>
    <row r="205" spans="1:28" x14ac:dyDescent="0.2">
      <c r="A205" s="67">
        <f>RANK(C205,$C$198:$C$205)+COUNTIF($C$198:C205,C205)-1</f>
        <v>8</v>
      </c>
      <c r="B205" s="68"/>
      <c r="C205" s="67">
        <f>C188</f>
        <v>0</v>
      </c>
      <c r="D205" s="61"/>
      <c r="E205" s="33" t="s">
        <v>110</v>
      </c>
      <c r="F205" s="61"/>
      <c r="G205" s="61"/>
      <c r="H205" s="61"/>
      <c r="I205" s="61"/>
      <c r="J205" s="61"/>
      <c r="AA205" s="61" t="s">
        <v>110</v>
      </c>
      <c r="AB205" s="61">
        <v>71</v>
      </c>
    </row>
    <row r="206" spans="1:28" ht="16" x14ac:dyDescent="0.2">
      <c r="A206" s="65"/>
      <c r="B206" s="2"/>
      <c r="C206" s="65"/>
      <c r="E206" s="64"/>
    </row>
    <row r="207" spans="1:28" ht="16" x14ac:dyDescent="0.2">
      <c r="A207" s="65"/>
      <c r="B207" s="2"/>
      <c r="C207" s="65"/>
      <c r="E207" s="64"/>
    </row>
    <row r="208" spans="1:28" s="62" customFormat="1" x14ac:dyDescent="0.2">
      <c r="A208" s="3"/>
      <c r="B208" s="3"/>
      <c r="C208" s="3"/>
      <c r="D208" s="3"/>
      <c r="E208" s="3"/>
      <c r="F208" s="3"/>
      <c r="G208" s="3"/>
      <c r="H208" s="3"/>
      <c r="I208" s="3"/>
      <c r="J208" s="3"/>
      <c r="K208" s="3"/>
      <c r="L208" s="3"/>
      <c r="M208" s="3"/>
      <c r="N208" s="3"/>
    </row>
    <row r="209" spans="1:14" s="62" customFormat="1" x14ac:dyDescent="0.2">
      <c r="A209" s="3"/>
      <c r="B209" s="3"/>
      <c r="C209" s="3"/>
      <c r="D209" s="3"/>
      <c r="E209" s="3"/>
      <c r="F209" s="3"/>
      <c r="G209" s="3"/>
      <c r="H209" s="3"/>
      <c r="I209" s="3"/>
      <c r="J209" s="3"/>
      <c r="K209" s="3"/>
      <c r="L209" s="3"/>
      <c r="M209" s="3"/>
      <c r="N209" s="3"/>
    </row>
    <row r="210" spans="1:14" x14ac:dyDescent="0.2">
      <c r="A210" s="3"/>
      <c r="B210" s="3"/>
      <c r="C210" s="3"/>
      <c r="D210" s="3"/>
      <c r="E210" s="3"/>
      <c r="F210" s="3"/>
      <c r="G210" s="3"/>
      <c r="H210" s="3"/>
      <c r="I210" s="3"/>
      <c r="J210" s="3"/>
    </row>
    <row r="211" spans="1:14" x14ac:dyDescent="0.2">
      <c r="A211" s="3"/>
      <c r="B211" s="3"/>
      <c r="C211" s="3"/>
      <c r="D211" s="3"/>
      <c r="E211" s="3"/>
      <c r="F211" s="3"/>
      <c r="G211" s="3"/>
      <c r="H211" s="3"/>
      <c r="I211" s="3"/>
      <c r="J211" s="3"/>
    </row>
    <row r="212" spans="1:14" x14ac:dyDescent="0.2">
      <c r="A212" s="3"/>
      <c r="B212" s="3"/>
      <c r="C212" s="3"/>
      <c r="D212" s="3"/>
      <c r="E212" s="3"/>
      <c r="F212" s="3"/>
      <c r="G212" s="3"/>
      <c r="H212" s="3"/>
      <c r="I212" s="3"/>
      <c r="J212" s="3"/>
    </row>
    <row r="213" spans="1:14" x14ac:dyDescent="0.2">
      <c r="A213" s="3"/>
      <c r="B213" s="3"/>
      <c r="C213" s="3"/>
      <c r="D213" s="3"/>
      <c r="E213" s="3"/>
      <c r="F213" s="3"/>
      <c r="G213" s="3"/>
      <c r="H213" s="3"/>
      <c r="I213" s="3"/>
      <c r="J213" s="3"/>
    </row>
    <row r="214" spans="1:14" x14ac:dyDescent="0.2">
      <c r="A214" s="3"/>
      <c r="B214" s="3"/>
      <c r="C214" s="3"/>
      <c r="D214" s="3"/>
      <c r="E214" s="3"/>
      <c r="F214" s="3"/>
      <c r="G214" s="3"/>
      <c r="H214" s="3"/>
      <c r="I214" s="3"/>
      <c r="J214" s="3"/>
    </row>
    <row r="215" spans="1:14" x14ac:dyDescent="0.2">
      <c r="A215" s="3"/>
      <c r="B215" s="3"/>
      <c r="C215" s="3"/>
      <c r="D215" s="3"/>
      <c r="E215" s="3"/>
      <c r="F215" s="3"/>
      <c r="G215" s="3"/>
      <c r="H215" s="3"/>
      <c r="I215" s="3"/>
      <c r="J215" s="3"/>
    </row>
    <row r="216" spans="1:14" x14ac:dyDescent="0.2">
      <c r="A216" s="3"/>
      <c r="B216" s="3"/>
      <c r="C216" s="3"/>
      <c r="D216" s="3"/>
      <c r="E216" s="3"/>
      <c r="F216" s="3"/>
      <c r="G216" s="3"/>
      <c r="H216" s="3"/>
      <c r="I216" s="3"/>
      <c r="J216" s="3"/>
    </row>
    <row r="217" spans="1:14" x14ac:dyDescent="0.2">
      <c r="A217" s="3"/>
      <c r="B217" s="3"/>
      <c r="C217" s="3"/>
      <c r="D217" s="3"/>
      <c r="E217" s="3"/>
      <c r="F217" s="3"/>
      <c r="G217" s="3"/>
      <c r="H217" s="3"/>
      <c r="I217" s="3"/>
      <c r="J217" s="3"/>
    </row>
    <row r="218" spans="1:14" x14ac:dyDescent="0.2">
      <c r="A218" s="3"/>
      <c r="B218" s="3"/>
      <c r="C218" s="3"/>
      <c r="D218" s="3"/>
      <c r="E218" s="3"/>
      <c r="F218" s="3"/>
      <c r="G218" s="3"/>
      <c r="H218" s="3"/>
      <c r="I218" s="3"/>
      <c r="J218" s="3"/>
    </row>
    <row r="219" spans="1:14" x14ac:dyDescent="0.2">
      <c r="A219" s="3"/>
      <c r="B219" s="3"/>
      <c r="C219" s="3"/>
      <c r="D219" s="3"/>
      <c r="E219" s="3"/>
      <c r="F219" s="3"/>
      <c r="G219" s="3"/>
      <c r="H219" s="3"/>
      <c r="I219" s="3"/>
      <c r="J219" s="3"/>
    </row>
    <row r="220" spans="1:14" x14ac:dyDescent="0.2">
      <c r="A220" s="3"/>
      <c r="B220" s="3"/>
      <c r="C220" s="3"/>
      <c r="D220" s="3"/>
      <c r="E220" s="3"/>
      <c r="F220" s="3"/>
      <c r="G220" s="3"/>
      <c r="H220" s="3"/>
      <c r="I220" s="3"/>
      <c r="J220" s="3"/>
    </row>
    <row r="221" spans="1:14" x14ac:dyDescent="0.2">
      <c r="A221" s="3"/>
      <c r="B221" s="3"/>
      <c r="C221" s="3"/>
      <c r="D221" s="3"/>
      <c r="E221" s="3"/>
      <c r="F221" s="3"/>
      <c r="G221" s="3"/>
      <c r="H221" s="3"/>
      <c r="I221" s="3"/>
      <c r="J221" s="3"/>
    </row>
    <row r="222" spans="1:14" x14ac:dyDescent="0.2">
      <c r="A222" s="3"/>
      <c r="B222" s="3"/>
      <c r="C222" s="3"/>
      <c r="D222" s="3"/>
      <c r="E222" s="3"/>
      <c r="F222" s="3"/>
      <c r="G222" s="3"/>
      <c r="H222" s="3"/>
      <c r="I222" s="3"/>
      <c r="J222" s="3"/>
    </row>
    <row r="223" spans="1:14" x14ac:dyDescent="0.2">
      <c r="A223" s="3"/>
      <c r="B223" s="3"/>
      <c r="C223" s="3"/>
      <c r="D223" s="3"/>
      <c r="E223" s="3"/>
      <c r="F223" s="3"/>
      <c r="G223" s="3"/>
      <c r="H223" s="3"/>
      <c r="I223" s="3"/>
      <c r="J223" s="3"/>
    </row>
    <row r="224" spans="1:14" x14ac:dyDescent="0.2">
      <c r="A224" s="3"/>
      <c r="B224" s="3"/>
      <c r="C224" s="3"/>
      <c r="D224" s="3"/>
      <c r="E224" s="3"/>
      <c r="F224" s="3"/>
      <c r="G224" s="3"/>
      <c r="H224" s="3"/>
      <c r="I224" s="3"/>
      <c r="J224" s="3"/>
    </row>
    <row r="225" spans="1:10" x14ac:dyDescent="0.2">
      <c r="A225" s="3"/>
      <c r="B225" s="3"/>
      <c r="C225" s="3"/>
      <c r="D225" s="3"/>
      <c r="E225" s="3"/>
      <c r="F225" s="3"/>
      <c r="G225" s="3"/>
      <c r="H225" s="3"/>
      <c r="I225" s="3"/>
      <c r="J225" s="3"/>
    </row>
    <row r="226" spans="1:10" x14ac:dyDescent="0.2">
      <c r="A226" s="3"/>
      <c r="B226" s="3"/>
      <c r="C226" s="3"/>
      <c r="D226" s="3"/>
      <c r="E226" s="3"/>
      <c r="F226" s="3"/>
      <c r="G226" s="3"/>
      <c r="H226" s="3"/>
      <c r="I226" s="3"/>
      <c r="J226" s="3"/>
    </row>
    <row r="608" spans="1:14" s="62" customFormat="1" x14ac:dyDescent="0.2">
      <c r="A608" s="63"/>
      <c r="B608" s="3"/>
      <c r="C608" s="3"/>
      <c r="D608" s="3"/>
      <c r="E608" s="3"/>
      <c r="F608" s="3"/>
      <c r="G608" s="3"/>
      <c r="H608" s="3"/>
      <c r="I608" s="3"/>
      <c r="J608" s="3"/>
      <c r="K608" s="3"/>
      <c r="L608" s="3"/>
      <c r="M608" s="3"/>
      <c r="N608" s="3"/>
    </row>
  </sheetData>
  <sheetProtection algorithmName="SHA-512" hashValue="clWk9DLLLN+x4DV3X4kEXUDUDcTu3vlpZP8sVOvzlG28oEbEihLhXcyHAtr7Ylo3Sx21DP0ozloUrdLNFdnjYA==" saltValue="ARy0un4o63BkXeOIqQ2q2g==" spinCount="100000" sheet="1" selectLockedCells="1"/>
  <mergeCells count="177">
    <mergeCell ref="A1:J1"/>
    <mergeCell ref="A3:J3"/>
    <mergeCell ref="A191:J191"/>
    <mergeCell ref="A195:G195"/>
    <mergeCell ref="A194:G194"/>
    <mergeCell ref="A193:G193"/>
    <mergeCell ref="B175:J175"/>
    <mergeCell ref="A9:J9"/>
    <mergeCell ref="A5:J5"/>
    <mergeCell ref="A6:J6"/>
    <mergeCell ref="A7:J7"/>
    <mergeCell ref="A8:J8"/>
    <mergeCell ref="B17:J17"/>
    <mergeCell ref="B12:J12"/>
    <mergeCell ref="B13:J13"/>
    <mergeCell ref="B14:J14"/>
    <mergeCell ref="B15:J15"/>
    <mergeCell ref="B16:J16"/>
    <mergeCell ref="B18:J18"/>
    <mergeCell ref="B182:J182"/>
    <mergeCell ref="B19:J19"/>
    <mergeCell ref="B20:J20"/>
    <mergeCell ref="B21:J21"/>
    <mergeCell ref="B22:J22"/>
    <mergeCell ref="B23:J23"/>
    <mergeCell ref="B24:J24"/>
    <mergeCell ref="B25:J25"/>
    <mergeCell ref="B26:J26"/>
    <mergeCell ref="B27:J27"/>
    <mergeCell ref="B41:J41"/>
    <mergeCell ref="B42:J42"/>
    <mergeCell ref="B43:J43"/>
    <mergeCell ref="B35:J35"/>
    <mergeCell ref="B36:J36"/>
    <mergeCell ref="B37:J37"/>
    <mergeCell ref="B38:J38"/>
    <mergeCell ref="B28:J28"/>
    <mergeCell ref="B29:J29"/>
    <mergeCell ref="B30:J30"/>
    <mergeCell ref="B31:J31"/>
    <mergeCell ref="B39:J39"/>
    <mergeCell ref="B40:J40"/>
    <mergeCell ref="A32:B32"/>
    <mergeCell ref="B49:J49"/>
    <mergeCell ref="B50:J50"/>
    <mergeCell ref="B51:J51"/>
    <mergeCell ref="B52:J52"/>
    <mergeCell ref="B53:J53"/>
    <mergeCell ref="B44:J44"/>
    <mergeCell ref="B45:J45"/>
    <mergeCell ref="B46:J46"/>
    <mergeCell ref="B47:J47"/>
    <mergeCell ref="B48:J48"/>
    <mergeCell ref="B61:J61"/>
    <mergeCell ref="B62:J62"/>
    <mergeCell ref="B63:J63"/>
    <mergeCell ref="B64:J64"/>
    <mergeCell ref="B65:J65"/>
    <mergeCell ref="B54:J54"/>
    <mergeCell ref="A56:B56"/>
    <mergeCell ref="B55:J55"/>
    <mergeCell ref="B59:J59"/>
    <mergeCell ref="B60:J60"/>
    <mergeCell ref="A73:B73"/>
    <mergeCell ref="B80:J80"/>
    <mergeCell ref="B71:J71"/>
    <mergeCell ref="B72:J72"/>
    <mergeCell ref="B66:J66"/>
    <mergeCell ref="B67:J67"/>
    <mergeCell ref="B68:J68"/>
    <mergeCell ref="B69:J69"/>
    <mergeCell ref="B70:J70"/>
    <mergeCell ref="A93:B93"/>
    <mergeCell ref="B96:J96"/>
    <mergeCell ref="B97:J97"/>
    <mergeCell ref="B98:J98"/>
    <mergeCell ref="B91:J91"/>
    <mergeCell ref="B92:J92"/>
    <mergeCell ref="B76:J76"/>
    <mergeCell ref="B77:J77"/>
    <mergeCell ref="B78:J78"/>
    <mergeCell ref="B79:J79"/>
    <mergeCell ref="B104:J104"/>
    <mergeCell ref="B118:J118"/>
    <mergeCell ref="B119:J119"/>
    <mergeCell ref="B120:J120"/>
    <mergeCell ref="A121:B121"/>
    <mergeCell ref="B81:J81"/>
    <mergeCell ref="B82:J82"/>
    <mergeCell ref="B83:J83"/>
    <mergeCell ref="B84:J84"/>
    <mergeCell ref="B85:J85"/>
    <mergeCell ref="B105:J105"/>
    <mergeCell ref="B106:J106"/>
    <mergeCell ref="B107:J107"/>
    <mergeCell ref="B108:J108"/>
    <mergeCell ref="B99:J99"/>
    <mergeCell ref="B100:J100"/>
    <mergeCell ref="B101:J101"/>
    <mergeCell ref="B102:J102"/>
    <mergeCell ref="B103:J103"/>
    <mergeCell ref="B86:J86"/>
    <mergeCell ref="B87:J87"/>
    <mergeCell ref="B88:J88"/>
    <mergeCell ref="B89:J89"/>
    <mergeCell ref="B90:J90"/>
    <mergeCell ref="B124:J124"/>
    <mergeCell ref="B129:J129"/>
    <mergeCell ref="B109:J109"/>
    <mergeCell ref="B110:J110"/>
    <mergeCell ref="B111:J111"/>
    <mergeCell ref="B112:J112"/>
    <mergeCell ref="B117:J117"/>
    <mergeCell ref="B113:J113"/>
    <mergeCell ref="B114:J114"/>
    <mergeCell ref="B115:J115"/>
    <mergeCell ref="B116:J116"/>
    <mergeCell ref="B148:J148"/>
    <mergeCell ref="B154:J154"/>
    <mergeCell ref="B155:J155"/>
    <mergeCell ref="B136:J136"/>
    <mergeCell ref="B137:J137"/>
    <mergeCell ref="A133:B133"/>
    <mergeCell ref="B125:J125"/>
    <mergeCell ref="B126:J126"/>
    <mergeCell ref="B127:J127"/>
    <mergeCell ref="B128:J128"/>
    <mergeCell ref="B130:J130"/>
    <mergeCell ref="B131:J131"/>
    <mergeCell ref="B132:J132"/>
    <mergeCell ref="B138:J138"/>
    <mergeCell ref="B149:J149"/>
    <mergeCell ref="B150:J150"/>
    <mergeCell ref="B151:J151"/>
    <mergeCell ref="B152:J152"/>
    <mergeCell ref="B153:J153"/>
    <mergeCell ref="B144:J144"/>
    <mergeCell ref="B143:J143"/>
    <mergeCell ref="B139:J139"/>
    <mergeCell ref="B140:J140"/>
    <mergeCell ref="B141:J141"/>
    <mergeCell ref="B156:J156"/>
    <mergeCell ref="B157:J157"/>
    <mergeCell ref="A159:B159"/>
    <mergeCell ref="B162:J162"/>
    <mergeCell ref="B163:J163"/>
    <mergeCell ref="B164:J164"/>
    <mergeCell ref="B165:J165"/>
    <mergeCell ref="B184:J184"/>
    <mergeCell ref="B158:J158"/>
    <mergeCell ref="B179:J179"/>
    <mergeCell ref="B180:J180"/>
    <mergeCell ref="B181:J181"/>
    <mergeCell ref="B142:J142"/>
    <mergeCell ref="B145:J145"/>
    <mergeCell ref="B146:J146"/>
    <mergeCell ref="B147:J147"/>
    <mergeCell ref="H193:J193"/>
    <mergeCell ref="H194:J194"/>
    <mergeCell ref="H195:J195"/>
    <mergeCell ref="B166:J166"/>
    <mergeCell ref="B167:J167"/>
    <mergeCell ref="B168:J168"/>
    <mergeCell ref="B169:J169"/>
    <mergeCell ref="B170:J170"/>
    <mergeCell ref="A188:B188"/>
    <mergeCell ref="B185:J185"/>
    <mergeCell ref="B186:J186"/>
    <mergeCell ref="B187:J187"/>
    <mergeCell ref="B171:J171"/>
    <mergeCell ref="B172:J172"/>
    <mergeCell ref="B173:J173"/>
    <mergeCell ref="B174:J174"/>
    <mergeCell ref="B183:J183"/>
    <mergeCell ref="B176:J176"/>
    <mergeCell ref="B177:J177"/>
    <mergeCell ref="B178:J178"/>
  </mergeCells>
  <conditionalFormatting sqref="A12:A31 A59:A72 A76:A92 A124:A132 A136:A158 A162:A187">
    <cfRule type="expression" dxfId="35" priority="5">
      <formula>$A12=""</formula>
    </cfRule>
    <cfRule type="cellIs" dxfId="34" priority="6" operator="greaterThan">
      <formula>4</formula>
    </cfRule>
  </conditionalFormatting>
  <conditionalFormatting sqref="A35:A55">
    <cfRule type="expression" dxfId="33" priority="3">
      <formula>$A35=""</formula>
    </cfRule>
    <cfRule type="cellIs" dxfId="32" priority="4" operator="greaterThan">
      <formula>4</formula>
    </cfRule>
  </conditionalFormatting>
  <conditionalFormatting sqref="A96:A120">
    <cfRule type="expression" dxfId="31" priority="1">
      <formula>$A96=""</formula>
    </cfRule>
    <cfRule type="cellIs" dxfId="30" priority="2" operator="greaterThan">
      <formula>4</formula>
    </cfRule>
  </conditionalFormatting>
  <pageMargins left="0.7" right="0.7" top="0.75" bottom="0.75" header="0.3" footer="0.3"/>
  <pageSetup fitToHeight="0" orientation="portrait"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F59"/>
  <sheetViews>
    <sheetView showGridLines="0" zoomScaleNormal="100" workbookViewId="0">
      <selection activeCell="P26" sqref="P26:R26"/>
    </sheetView>
  </sheetViews>
  <sheetFormatPr baseColWidth="10" defaultColWidth="8.6640625" defaultRowHeight="15" x14ac:dyDescent="0.2"/>
  <cols>
    <col min="1" max="2" width="8.5" customWidth="1"/>
    <col min="3" max="3" width="8.5" style="17" customWidth="1"/>
    <col min="4" max="14" width="8.5" style="2" customWidth="1"/>
    <col min="15" max="15" width="3.6640625" style="2" customWidth="1"/>
    <col min="16" max="16" width="25.6640625" customWidth="1"/>
    <col min="17" max="17" width="15.6640625" customWidth="1"/>
    <col min="18" max="18" width="15.6640625" style="33" customWidth="1"/>
    <col min="19" max="19" width="12.6640625" customWidth="1"/>
    <col min="20" max="20" width="3.6640625" customWidth="1"/>
    <col min="21" max="21" width="25.6640625" customWidth="1"/>
    <col min="22" max="23" width="15.6640625" customWidth="1"/>
    <col min="24" max="30" width="3.6640625" customWidth="1"/>
    <col min="46" max="46" width="0" hidden="1" customWidth="1"/>
    <col min="47" max="47" width="25" style="96" hidden="1" customWidth="1"/>
    <col min="48" max="48" width="8.6640625" style="96" hidden="1" customWidth="1"/>
    <col min="49" max="50" width="8.6640625" style="33" hidden="1" customWidth="1"/>
    <col min="51" max="51" width="5.33203125" style="33" hidden="1" customWidth="1"/>
    <col min="52" max="52" width="5" style="33" hidden="1" customWidth="1"/>
    <col min="53" max="53" width="51.6640625" style="33" hidden="1" customWidth="1"/>
    <col min="54" max="55" width="30.6640625" style="33" hidden="1" customWidth="1"/>
    <col min="56" max="56" width="10" style="33" hidden="1" customWidth="1"/>
    <col min="57" max="66" width="25" style="33" hidden="1" customWidth="1"/>
    <col min="67" max="67" width="10" style="33" hidden="1" customWidth="1"/>
    <col min="68" max="68" width="11.33203125" style="33" hidden="1" customWidth="1"/>
    <col min="69" max="70" width="10" style="33" hidden="1" customWidth="1"/>
    <col min="71" max="71" width="8.6640625" hidden="1" customWidth="1"/>
    <col min="72" max="73" width="8.6640625" style="33" hidden="1" customWidth="1"/>
    <col min="74" max="74" width="24.6640625" style="33" hidden="1" customWidth="1"/>
    <col min="75" max="75" width="6.6640625" style="33" hidden="1" customWidth="1"/>
    <col min="76" max="78" width="8.6640625" style="33" hidden="1" customWidth="1"/>
    <col min="79" max="79" width="25" style="33" hidden="1" customWidth="1"/>
    <col min="80" max="80" width="10.6640625" style="33" hidden="1" customWidth="1"/>
    <col min="81" max="83" width="8.6640625" style="33" hidden="1" customWidth="1"/>
    <col min="84" max="84" width="25" style="33" hidden="1" customWidth="1"/>
    <col min="85" max="85" width="0" hidden="1" customWidth="1"/>
  </cols>
  <sheetData>
    <row r="1" spans="16:84" ht="20" thickBot="1" x14ac:dyDescent="0.3">
      <c r="P1" s="38" t="s">
        <v>77</v>
      </c>
      <c r="Q1" s="39" t="s">
        <v>96</v>
      </c>
      <c r="R1" s="39" t="s">
        <v>95</v>
      </c>
      <c r="S1" s="37" t="s">
        <v>76</v>
      </c>
      <c r="U1" s="38" t="s">
        <v>77</v>
      </c>
      <c r="V1" s="39" t="s">
        <v>96</v>
      </c>
      <c r="W1" s="37" t="s">
        <v>95</v>
      </c>
      <c r="AU1" s="102"/>
      <c r="AV1" s="102" t="s">
        <v>443</v>
      </c>
      <c r="BB1" s="270" t="s">
        <v>431</v>
      </c>
      <c r="BC1" s="270"/>
      <c r="BD1" s="270"/>
    </row>
    <row r="2" spans="16:84" ht="15" customHeight="1" x14ac:dyDescent="0.2">
      <c r="P2" s="274" t="s">
        <v>54</v>
      </c>
      <c r="Q2" s="275"/>
      <c r="R2" s="275"/>
      <c r="S2" s="276"/>
      <c r="U2" s="49" t="s">
        <v>54</v>
      </c>
      <c r="V2" s="51" t="str">
        <f>IFERROR(Q3+Q4+Q5,"")</f>
        <v/>
      </c>
      <c r="W2" s="53" t="str">
        <f>IFERROR(R3+R4+R5,"")</f>
        <v/>
      </c>
      <c r="AY2" s="98" t="s">
        <v>120</v>
      </c>
      <c r="AZ2" s="99" t="s">
        <v>432</v>
      </c>
      <c r="BA2" s="99" t="s">
        <v>433</v>
      </c>
      <c r="BB2" s="99" t="s">
        <v>434</v>
      </c>
      <c r="BC2" s="99" t="s">
        <v>435</v>
      </c>
      <c r="BD2" s="98" t="s">
        <v>436</v>
      </c>
      <c r="BE2" s="99" t="s">
        <v>434</v>
      </c>
      <c r="BF2" s="99" t="s">
        <v>434</v>
      </c>
      <c r="BG2" s="99" t="s">
        <v>434</v>
      </c>
      <c r="BH2" s="99" t="s">
        <v>434</v>
      </c>
      <c r="BI2" s="100" t="s">
        <v>435</v>
      </c>
      <c r="BJ2" s="100" t="s">
        <v>435</v>
      </c>
      <c r="BK2" s="100" t="s">
        <v>435</v>
      </c>
      <c r="BL2" s="100" t="s">
        <v>435</v>
      </c>
      <c r="BM2" s="100" t="s">
        <v>435</v>
      </c>
      <c r="BN2" s="100" t="s">
        <v>435</v>
      </c>
      <c r="BO2" s="98" t="s">
        <v>488</v>
      </c>
      <c r="BP2" s="98" t="s">
        <v>486</v>
      </c>
      <c r="BQ2" s="98" t="s">
        <v>487</v>
      </c>
      <c r="BR2" s="98" t="s">
        <v>437</v>
      </c>
      <c r="BT2" s="98" t="s">
        <v>447</v>
      </c>
      <c r="BU2" s="98" t="s">
        <v>432</v>
      </c>
      <c r="BV2" s="98" t="s">
        <v>77</v>
      </c>
      <c r="BW2" s="98" t="s">
        <v>448</v>
      </c>
      <c r="BX2" s="98" t="s">
        <v>449</v>
      </c>
      <c r="BZ2" s="98" t="s">
        <v>432</v>
      </c>
      <c r="CA2" s="99" t="s">
        <v>77</v>
      </c>
      <c r="CB2" s="99" t="s">
        <v>119</v>
      </c>
      <c r="CC2" s="98" t="s">
        <v>465</v>
      </c>
      <c r="CD2" s="98" t="s">
        <v>466</v>
      </c>
      <c r="CE2" s="98" t="s">
        <v>467</v>
      </c>
      <c r="CF2" s="98" t="s">
        <v>468</v>
      </c>
    </row>
    <row r="3" spans="16:84" ht="15" customHeight="1" x14ac:dyDescent="0.2">
      <c r="P3" s="40" t="s">
        <v>60</v>
      </c>
      <c r="Q3" s="41" t="str">
        <f>IF(COUNTIF('2 Ghyst EI Test'!C3:G50,"x")=48,COUNTIF('2 Ghyst EI Test'!C3:C5,"x")*5+COUNTIF('2 Ghyst EI Test'!D3:D5,"x")*4+COUNTIF('2 Ghyst EI Test'!E3:E5,"x")*3+COUNTIF('2 Ghyst EI Test'!F3:F5,"x")*2+COUNTIF('2 Ghyst EI Test'!G3:G5,"x"),"Test Incomplete")</f>
        <v>Test Incomplete</v>
      </c>
      <c r="R3" s="41" t="str">
        <f>IF(COUNTIF('7 Ghyst EI Re-Test'!C3:G50,"x")=48,COUNTIF('7 Ghyst EI Re-Test'!C3:C5,"x")*5+COUNTIF('7 Ghyst EI Re-Test'!D3:D5,"x")*4+COUNTIF('7 Ghyst EI Re-Test'!E3:E5,"x")*3+COUNTIF('7 Ghyst EI Re-Test'!F3:F5,"x")*2+COUNTIF('7 Ghyst EI Re-Test'!G3:G5,"x"),"Test Incomplete")</f>
        <v>Test Incomplete</v>
      </c>
      <c r="S3" s="42" t="str">
        <f>IF(Q3="Test Incomplete",IF(Q3&lt;=11,"LOW",IF(Q3&gt;=12,"HIGH","")),IF(Q3&lt;=11,"LOW",IF(R3&gt;=12,"HIGH","")))</f>
        <v>HIGH</v>
      </c>
      <c r="U3" s="50" t="s">
        <v>55</v>
      </c>
      <c r="V3" s="52" t="str">
        <f>IFERROR(Q7+Q8+Q9,"")</f>
        <v/>
      </c>
      <c r="W3" s="54" t="str">
        <f>IFERROR(R7+R8+R9,"")</f>
        <v/>
      </c>
      <c r="AU3" s="96" t="str">
        <f>$P3</f>
        <v>Self-Regard</v>
      </c>
      <c r="AV3" s="96" t="str">
        <f>VLOOKUP($AU3,$P:$S,2,FALSE)</f>
        <v>Test Incomplete</v>
      </c>
      <c r="AY3" s="101">
        <f>RANK(BR3,$BR$3:$BR$13,1)</f>
        <v>1</v>
      </c>
      <c r="AZ3" s="96">
        <v>1</v>
      </c>
      <c r="BA3" s="96" t="s">
        <v>302</v>
      </c>
      <c r="BB3" s="96" t="s">
        <v>64</v>
      </c>
      <c r="BC3" s="96" t="s">
        <v>67</v>
      </c>
      <c r="BD3" s="101">
        <f>IFERROR(AV8-AV12,0)+IF($AV$8&gt;$AV$12,15,IF($AV$8="Test Incomplete",15,-15))</f>
        <v>15</v>
      </c>
      <c r="BE3" s="102" t="s">
        <v>60</v>
      </c>
      <c r="BF3" s="102" t="s">
        <v>65</v>
      </c>
      <c r="BG3" s="102"/>
      <c r="BH3" s="102"/>
      <c r="BI3" s="103" t="s">
        <v>62</v>
      </c>
      <c r="BJ3" s="103" t="s">
        <v>68</v>
      </c>
      <c r="BK3" s="103" t="s">
        <v>66</v>
      </c>
      <c r="BL3" s="103" t="s">
        <v>71</v>
      </c>
      <c r="BM3" s="103" t="s">
        <v>72</v>
      </c>
      <c r="BN3" s="103" t="s">
        <v>63</v>
      </c>
      <c r="BO3" s="101">
        <f>RANK(BD3,$BD$3:$BD$13)</f>
        <v>1</v>
      </c>
      <c r="BP3" s="101">
        <f>IFERROR(VLOOKUP(BA3,$BA$16:$BE$18,5,FALSE),2)</f>
        <v>1</v>
      </c>
      <c r="BQ3" s="101">
        <f>VLOOKUP(BA3,$BA$21:$BD$31,4,FALSE)</f>
        <v>1</v>
      </c>
      <c r="BR3" s="101">
        <f>(BO3*10000)+(BP3*1000)+(BQ3*100)</f>
        <v>11100</v>
      </c>
      <c r="BT3" s="33" t="str">
        <f>$BU3&amp;BX3</f>
        <v>1HIGH</v>
      </c>
      <c r="BU3" s="2">
        <v>1</v>
      </c>
      <c r="BV3" s="33" t="s">
        <v>60</v>
      </c>
      <c r="BW3" s="33" t="str">
        <f>VLOOKUP($BV3,$P$3:$S$23,2,FALSE)</f>
        <v>Test Incomplete</v>
      </c>
      <c r="BX3" s="33" t="str">
        <f>VLOOKUP($BV3,$P$3:$S$23,4,FALSE)</f>
        <v>HIGH</v>
      </c>
      <c r="BZ3" s="2">
        <v>1</v>
      </c>
      <c r="CA3" s="192" t="str">
        <f>VLOOKUP(BZ3,$CE$3:$CF$18,2,FALSE)</f>
        <v>Self-Regard</v>
      </c>
      <c r="CB3" s="193" t="str">
        <f>IF(VLOOKUP(CA3,$BV$3:$BW$18,2,FALSE)="Test Incomplete"," - ",IF(VLOOKUP(CA3,$BV$3:$BW$18,2,FALSE)=""," - ",VLOOKUP(CA3,$BV$3:$BW$18,2,FALSE)))</f>
        <v xml:space="preserve"> - </v>
      </c>
      <c r="CC3" s="185">
        <f>IFERROR(RANK($BW3,$BW$3:$BW$18),$BU3)</f>
        <v>1</v>
      </c>
      <c r="CD3" s="185">
        <f t="shared" ref="CD3:CD18" si="0">(CC3*100)+BU3</f>
        <v>101</v>
      </c>
      <c r="CE3" s="185">
        <f>RANK($CD3,$CD$3:$CD$18,1)</f>
        <v>1</v>
      </c>
      <c r="CF3" s="194" t="str">
        <f>$BV3</f>
        <v>Self-Regard</v>
      </c>
    </row>
    <row r="4" spans="16:84" ht="15" customHeight="1" x14ac:dyDescent="0.2">
      <c r="P4" s="40" t="s">
        <v>61</v>
      </c>
      <c r="Q4" s="41" t="str">
        <f>IF(COUNTIF('2 Ghyst EI Test'!C3:G50,"x")=48,COUNTIF('2 Ghyst EI Test'!C6:C8,"x")*5 + COUNTIF('2 Ghyst EI Test'!D6:D8,"x")*4  + COUNTIF('2 Ghyst EI Test'!E6:E8,"x")*3 + COUNTIF('2 Ghyst EI Test'!F6:F8,"x")*2 + COUNTIF('2 Ghyst EI Test'!G6:G8,"x"),"Test Incomplete")</f>
        <v>Test Incomplete</v>
      </c>
      <c r="R4" s="41" t="str">
        <f>IF(COUNTIF('7 Ghyst EI Re-Test'!C3:G50,"x")=48,COUNTIF('7 Ghyst EI Re-Test'!C6:C8,"x")*5 + COUNTIF('7 Ghyst EI Re-Test'!D6:D8,"x")*4  + COUNTIF('7 Ghyst EI Re-Test'!E6:E8,"x")*3 + COUNTIF('7 Ghyst EI Re-Test'!F6:F8,"x")*2 + COUNTIF('7 Ghyst EI Re-Test'!G6:G8,"x"),"Test Incomplete")</f>
        <v>Test Incomplete</v>
      </c>
      <c r="S4" s="42" t="str">
        <f>IF(Q4="Test Incomplete",IF(Q4&lt;=11,"LOW",IF(Q4&gt;=12,"HIGH","")),IF(Q4&lt;=11,"LOW",IF(R4&gt;=12,"HIGH","")))</f>
        <v>HIGH</v>
      </c>
      <c r="U4" s="50" t="s">
        <v>56</v>
      </c>
      <c r="V4" s="52" t="str">
        <f>IFERROR(Q11+Q12+Q13,"")</f>
        <v/>
      </c>
      <c r="W4" s="54" t="str">
        <f>IFERROR(R11+R12+R13,"")</f>
        <v/>
      </c>
      <c r="AU4" s="96" t="str">
        <f t="shared" ref="AU4:AU23" si="1">$P4</f>
        <v>Self-Actualization</v>
      </c>
      <c r="AV4" s="96" t="str">
        <f t="shared" ref="AV4:AV23" si="2">VLOOKUP($AU4,$P:$S,2,FALSE)</f>
        <v>Test Incomplete</v>
      </c>
      <c r="AY4" s="101">
        <f t="shared" ref="AY4:AY13" si="3">RANK(BR4,$BR$3:$BR$13,1)</f>
        <v>2</v>
      </c>
      <c r="AZ4" s="33">
        <v>2</v>
      </c>
      <c r="BA4" s="33" t="s">
        <v>312</v>
      </c>
      <c r="BB4" s="33" t="s">
        <v>67</v>
      </c>
      <c r="BC4" s="33" t="s">
        <v>64</v>
      </c>
      <c r="BD4" s="104">
        <f>IFERROR(AV12-AV8,0)+IF($AV$8&lt;$AV$12,15,IF($AV$8="Test Incomplete",15,-15))</f>
        <v>15</v>
      </c>
      <c r="BE4" s="33" t="s">
        <v>62</v>
      </c>
      <c r="BF4" s="33" t="s">
        <v>66</v>
      </c>
      <c r="BG4" s="33" t="s">
        <v>68</v>
      </c>
      <c r="BH4" s="33" t="s">
        <v>72</v>
      </c>
      <c r="BI4" s="33" t="s">
        <v>65</v>
      </c>
      <c r="BJ4" s="33" t="s">
        <v>63</v>
      </c>
      <c r="BK4" s="33" t="s">
        <v>73</v>
      </c>
      <c r="BL4" s="33" t="s">
        <v>60</v>
      </c>
      <c r="BM4" s="33" t="s">
        <v>69</v>
      </c>
      <c r="BO4" s="104">
        <f t="shared" ref="BO4:BO13" si="4">RANK(BD4,$BD$3:$BD$13)</f>
        <v>1</v>
      </c>
      <c r="BP4" s="104">
        <f t="shared" ref="BP4:BP13" si="5">IFERROR(VLOOKUP(BA4,$BA$16:$BE$18,5,FALSE),2)</f>
        <v>1</v>
      </c>
      <c r="BQ4" s="104">
        <f t="shared" ref="BQ4:BQ13" si="6">VLOOKUP(BA4,$BA$21:$BD$31,4,FALSE)</f>
        <v>2</v>
      </c>
      <c r="BR4" s="104">
        <f t="shared" ref="BR4:BR13" si="7">(BO4*10000)+(BP4*1000)+(BQ4*100)</f>
        <v>11200</v>
      </c>
      <c r="BT4" s="33" t="str">
        <f t="shared" ref="BT4:BT18" si="8">$BU4&amp;BX4</f>
        <v>2HIGH</v>
      </c>
      <c r="BU4" s="2">
        <v>2</v>
      </c>
      <c r="BV4" s="33" t="s">
        <v>61</v>
      </c>
      <c r="BW4" s="33" t="str">
        <f t="shared" ref="BW4:BW18" si="9">VLOOKUP($BV4,$P$3:$S$23,2,FALSE)</f>
        <v>Test Incomplete</v>
      </c>
      <c r="BX4" s="33" t="str">
        <f t="shared" ref="BX4:BX18" si="10">VLOOKUP($BV4,$P$3:$S$23,4,FALSE)</f>
        <v>HIGH</v>
      </c>
      <c r="BZ4" s="2">
        <v>2</v>
      </c>
      <c r="CA4" s="192" t="str">
        <f t="shared" ref="CA4:CA18" si="11">VLOOKUP(BZ4,$CE$3:$CF$18,2,FALSE)</f>
        <v>Self-Actualization</v>
      </c>
      <c r="CB4" s="193" t="str">
        <f t="shared" ref="CB4:CB18" si="12">IF(VLOOKUP(CA4,$BV$3:$BW$18,2,FALSE)="Test Incomplete"," - ",IF(VLOOKUP(CA4,$BV$3:$BW$18,2,FALSE)=""," - ",VLOOKUP(CA4,$BV$3:$BW$18,2,FALSE)))</f>
        <v xml:space="preserve"> - </v>
      </c>
      <c r="CC4" s="185">
        <f t="shared" ref="CC4:CC18" si="13">IFERROR(RANK($BW4,$BW$3:$BW$18),$BU4)</f>
        <v>2</v>
      </c>
      <c r="CD4" s="185">
        <f t="shared" si="0"/>
        <v>202</v>
      </c>
      <c r="CE4" s="185">
        <f t="shared" ref="CE4:CE18" si="14">RANK($CD4,$CD$3:$CD$18,1)</f>
        <v>2</v>
      </c>
      <c r="CF4" s="194" t="str">
        <f t="shared" ref="CF4:CF18" si="15">$BV4</f>
        <v>Self-Actualization</v>
      </c>
    </row>
    <row r="5" spans="16:84" ht="15" customHeight="1" x14ac:dyDescent="0.2">
      <c r="P5" s="40" t="s">
        <v>62</v>
      </c>
      <c r="Q5" s="41" t="str">
        <f>IF(COUNTIF('2 Ghyst EI Test'!C3:G50,"x")=48,COUNTIF('2 Ghyst EI Test'!C9:C11,"x")*5 + COUNTIF('2 Ghyst EI Test'!D9:D11,"x")*4  + COUNTIF('2 Ghyst EI Test'!E9:E11,"x")*3 + COUNTIF('2 Ghyst EI Test'!F9:F11,"x")*2 + COUNTIF('2 Ghyst EI Test'!G9:G11,"x"),"Test Incomplete")</f>
        <v>Test Incomplete</v>
      </c>
      <c r="R5" s="41" t="str">
        <f>IF(COUNTIF('7 Ghyst EI Re-Test'!C3:G50,"x")=48,COUNTIF('7 Ghyst EI Re-Test'!C9:C11,"x")*5 + COUNTIF('7 Ghyst EI Re-Test'!D9:D11,"x")*4  + COUNTIF('7 Ghyst EI Re-Test'!E9:E11,"x")*3 + COUNTIF('7 Ghyst EI Re-Test'!F9:F11,"x")*2 + COUNTIF('7 Ghyst EI Re-Test'!G9:G11,"x"),"Test Incomplete")</f>
        <v>Test Incomplete</v>
      </c>
      <c r="S5" s="42" t="str">
        <f>IF(Q5="Test Incomplete",IF(Q5&lt;=11,"LOW",IF(Q5&gt;=12,"HIGH","")),IF(Q5&lt;=11,"LOW",IF(R5&gt;=12,"HIGH","")))</f>
        <v>HIGH</v>
      </c>
      <c r="U5" s="50" t="s">
        <v>57</v>
      </c>
      <c r="V5" s="52" t="str">
        <f>IFERROR(Q15+Q16+Q17,"")</f>
        <v/>
      </c>
      <c r="W5" s="54" t="str">
        <f>IFERROR(R15+R16+R17,"")</f>
        <v/>
      </c>
      <c r="AU5" s="96" t="str">
        <f t="shared" si="1"/>
        <v>Emotional Self-Awareness</v>
      </c>
      <c r="AV5" s="96" t="str">
        <f t="shared" si="2"/>
        <v>Test Incomplete</v>
      </c>
      <c r="AY5" s="101">
        <f t="shared" si="3"/>
        <v>3</v>
      </c>
      <c r="AZ5" s="96">
        <v>3</v>
      </c>
      <c r="BA5" s="96" t="s">
        <v>321</v>
      </c>
      <c r="BB5" s="102" t="s">
        <v>438</v>
      </c>
      <c r="BC5" s="102" t="s">
        <v>72</v>
      </c>
      <c r="BD5" s="101">
        <f>IFERROR(AVERAGE(AV16,AV15)-AV19,0)</f>
        <v>0</v>
      </c>
      <c r="BE5" s="102" t="s">
        <v>71</v>
      </c>
      <c r="BF5" s="102"/>
      <c r="BG5" s="102"/>
      <c r="BH5" s="102"/>
      <c r="BI5" s="105"/>
      <c r="BJ5" s="105"/>
      <c r="BK5" s="105"/>
      <c r="BL5" s="105"/>
      <c r="BM5" s="105"/>
      <c r="BN5" s="105"/>
      <c r="BO5" s="101">
        <f t="shared" si="4"/>
        <v>3</v>
      </c>
      <c r="BP5" s="101">
        <f t="shared" si="5"/>
        <v>2</v>
      </c>
      <c r="BQ5" s="101">
        <f t="shared" si="6"/>
        <v>4</v>
      </c>
      <c r="BR5" s="101">
        <f t="shared" si="7"/>
        <v>32400</v>
      </c>
      <c r="BT5" s="33" t="str">
        <f t="shared" si="8"/>
        <v>3HIGH</v>
      </c>
      <c r="BU5" s="2">
        <v>3</v>
      </c>
      <c r="BV5" s="33" t="s">
        <v>62</v>
      </c>
      <c r="BW5" s="33" t="str">
        <f t="shared" si="9"/>
        <v>Test Incomplete</v>
      </c>
      <c r="BX5" s="33" t="str">
        <f t="shared" si="10"/>
        <v>HIGH</v>
      </c>
      <c r="BZ5" s="2">
        <v>3</v>
      </c>
      <c r="CA5" s="192" t="str">
        <f t="shared" si="11"/>
        <v>Emotional Self-Awareness</v>
      </c>
      <c r="CB5" s="193" t="str">
        <f t="shared" si="12"/>
        <v xml:space="preserve"> - </v>
      </c>
      <c r="CC5" s="185">
        <f t="shared" si="13"/>
        <v>3</v>
      </c>
      <c r="CD5" s="185">
        <f t="shared" si="0"/>
        <v>303</v>
      </c>
      <c r="CE5" s="185">
        <f t="shared" si="14"/>
        <v>3</v>
      </c>
      <c r="CF5" s="194" t="str">
        <f t="shared" si="15"/>
        <v>Emotional Self-Awareness</v>
      </c>
    </row>
    <row r="6" spans="16:84" ht="15" customHeight="1" thickBot="1" x14ac:dyDescent="0.25">
      <c r="P6" s="271" t="s">
        <v>55</v>
      </c>
      <c r="Q6" s="272"/>
      <c r="R6" s="272"/>
      <c r="S6" s="273"/>
      <c r="U6" s="91" t="s">
        <v>58</v>
      </c>
      <c r="V6" s="92" t="str">
        <f>IFERROR(Q19+Q20+Q21,"")</f>
        <v/>
      </c>
      <c r="W6" s="93" t="str">
        <f>IFERROR(R19+R20+R21,"")</f>
        <v/>
      </c>
      <c r="AU6" s="96" t="str">
        <f t="shared" si="1"/>
        <v>SELF-EXPRESSION</v>
      </c>
      <c r="AV6" s="96">
        <f t="shared" si="2"/>
        <v>0</v>
      </c>
      <c r="AY6" s="101">
        <f t="shared" si="3"/>
        <v>4</v>
      </c>
      <c r="AZ6" s="33">
        <v>4</v>
      </c>
      <c r="BA6" s="33" t="s">
        <v>331</v>
      </c>
      <c r="BB6" s="33" t="s">
        <v>64</v>
      </c>
      <c r="BC6" s="33" t="s">
        <v>71</v>
      </c>
      <c r="BD6" s="104">
        <f>IFERROR(AV8-AV17,0)</f>
        <v>0</v>
      </c>
      <c r="BI6" s="33" t="s">
        <v>72</v>
      </c>
      <c r="BO6" s="104">
        <f t="shared" si="4"/>
        <v>3</v>
      </c>
      <c r="BP6" s="104">
        <f t="shared" si="5"/>
        <v>2</v>
      </c>
      <c r="BQ6" s="104">
        <f t="shared" si="6"/>
        <v>5</v>
      </c>
      <c r="BR6" s="104">
        <f t="shared" si="7"/>
        <v>32500</v>
      </c>
      <c r="BT6" s="33" t="str">
        <f t="shared" si="8"/>
        <v>4HIGH</v>
      </c>
      <c r="BU6" s="2">
        <v>4</v>
      </c>
      <c r="BV6" s="33" t="s">
        <v>63</v>
      </c>
      <c r="BW6" s="33" t="str">
        <f t="shared" si="9"/>
        <v>Test Incomplete</v>
      </c>
      <c r="BX6" s="33" t="str">
        <f t="shared" si="10"/>
        <v>HIGH</v>
      </c>
      <c r="BZ6" s="2">
        <v>4</v>
      </c>
      <c r="CA6" s="192" t="str">
        <f t="shared" si="11"/>
        <v>Emotional Expression</v>
      </c>
      <c r="CB6" s="193" t="str">
        <f t="shared" si="12"/>
        <v xml:space="preserve"> - </v>
      </c>
      <c r="CC6" s="185">
        <f t="shared" si="13"/>
        <v>4</v>
      </c>
      <c r="CD6" s="185">
        <f t="shared" si="0"/>
        <v>404</v>
      </c>
      <c r="CE6" s="185">
        <f t="shared" si="14"/>
        <v>4</v>
      </c>
      <c r="CF6" s="194" t="str">
        <f t="shared" si="15"/>
        <v>Emotional Expression</v>
      </c>
    </row>
    <row r="7" spans="16:84" ht="15" customHeight="1" x14ac:dyDescent="0.2">
      <c r="P7" s="40" t="s">
        <v>63</v>
      </c>
      <c r="Q7" s="41" t="str">
        <f>IF(COUNTIF('2 Ghyst EI Test'!C3:G50,"x")=48,COUNTIF('2 Ghyst EI Test'!C12:C14,"x")*5 + COUNTIF('2 Ghyst EI Test'!D12:D14,"x")*4  + COUNTIF('2 Ghyst EI Test'!E12:E14,"x")*3 + COUNTIF('2 Ghyst EI Test'!F12:F14,"x")*2 + COUNTIF('2 Ghyst EI Test'!G12:G14,"x"),"Test Incomplete")</f>
        <v>Test Incomplete</v>
      </c>
      <c r="R7" s="41" t="str">
        <f>IF(COUNTIF('7 Ghyst EI Re-Test'!C3:G50,"x")=48,COUNTIF('7 Ghyst EI Re-Test'!C12:C14,"x")*5 + COUNTIF('7 Ghyst EI Re-Test'!D12:D14,"x")*4  + COUNTIF('7 Ghyst EI Re-Test'!E12:E14,"x")*3 + COUNTIF('7 Ghyst EI Re-Test'!F12:F14,"x")*2 + COUNTIF('7 Ghyst EI Re-Test'!G12:G14,"x"),"Test Incomplete")</f>
        <v>Test Incomplete</v>
      </c>
      <c r="S7" s="42" t="str">
        <f>IF(Q7="Test Incomplete",IF(Q7&lt;=11,"LOW",IF(Q7&gt;=12,"HIGH","")),IF(Q7&lt;=11,"LOW",IF(R7&gt;=12,"HIGH","")))</f>
        <v>HIGH</v>
      </c>
      <c r="U7" s="94"/>
      <c r="V7" s="95"/>
      <c r="W7" s="95"/>
      <c r="AU7" s="96" t="str">
        <f t="shared" si="1"/>
        <v>Emotional Expression</v>
      </c>
      <c r="AV7" s="96" t="str">
        <f t="shared" si="2"/>
        <v>Test Incomplete</v>
      </c>
      <c r="AY7" s="101">
        <f t="shared" si="3"/>
        <v>11</v>
      </c>
      <c r="AZ7" s="96">
        <v>5</v>
      </c>
      <c r="BA7" s="96" t="s">
        <v>339</v>
      </c>
      <c r="BB7" s="96"/>
      <c r="BC7" s="96"/>
      <c r="BD7" s="101">
        <f>IF(AV3&lt;12,1,0)+IF(AV11&lt;12,1,0)+IF(AV4&lt;12,1,0)+IF(AV20&lt;12,1,0)+IF(AV21&lt;12,1,0)+IF(AV23&lt;12,1,0)</f>
        <v>0</v>
      </c>
      <c r="BE7" s="96"/>
      <c r="BF7" s="96"/>
      <c r="BG7" s="96"/>
      <c r="BH7" s="96"/>
      <c r="BI7" s="103" t="s">
        <v>60</v>
      </c>
      <c r="BJ7" s="103" t="s">
        <v>66</v>
      </c>
      <c r="BK7" s="103" t="s">
        <v>61</v>
      </c>
      <c r="BL7" s="103" t="s">
        <v>73</v>
      </c>
      <c r="BM7" s="103" t="s">
        <v>74</v>
      </c>
      <c r="BN7" s="103" t="s">
        <v>75</v>
      </c>
      <c r="BO7" s="101">
        <f t="shared" si="4"/>
        <v>3</v>
      </c>
      <c r="BP7" s="101">
        <f t="shared" si="5"/>
        <v>3</v>
      </c>
      <c r="BQ7" s="101">
        <f t="shared" si="6"/>
        <v>3</v>
      </c>
      <c r="BR7" s="101">
        <f t="shared" si="7"/>
        <v>33300</v>
      </c>
      <c r="BT7" s="33" t="str">
        <f t="shared" si="8"/>
        <v>5HIGH</v>
      </c>
      <c r="BU7" s="2">
        <v>5</v>
      </c>
      <c r="BV7" s="33" t="s">
        <v>64</v>
      </c>
      <c r="BW7" s="33" t="str">
        <f t="shared" si="9"/>
        <v>Test Incomplete</v>
      </c>
      <c r="BX7" s="33" t="str">
        <f t="shared" si="10"/>
        <v>HIGH</v>
      </c>
      <c r="BZ7" s="2">
        <v>5</v>
      </c>
      <c r="CA7" s="192" t="str">
        <f t="shared" si="11"/>
        <v>Assertiveness</v>
      </c>
      <c r="CB7" s="193" t="str">
        <f t="shared" si="12"/>
        <v xml:space="preserve"> - </v>
      </c>
      <c r="CC7" s="185">
        <f t="shared" si="13"/>
        <v>5</v>
      </c>
      <c r="CD7" s="185">
        <f t="shared" si="0"/>
        <v>505</v>
      </c>
      <c r="CE7" s="185">
        <f t="shared" si="14"/>
        <v>5</v>
      </c>
      <c r="CF7" s="194" t="str">
        <f t="shared" si="15"/>
        <v>Assertiveness</v>
      </c>
    </row>
    <row r="8" spans="16:84" ht="15" customHeight="1" x14ac:dyDescent="0.2">
      <c r="P8" s="40" t="s">
        <v>64</v>
      </c>
      <c r="Q8" s="41" t="str">
        <f>IF(COUNTIF('2 Ghyst EI Test'!C3:G50,"x")=48,COUNTIF('2 Ghyst EI Test'!C15:C17,"x")*5 + COUNTIF('2 Ghyst EI Test'!D15:D17,"x")*4  + COUNTIF('2 Ghyst EI Test'!E15:E17,"x")*3 + COUNTIF('2 Ghyst EI Test'!F15:F17,"x")*2 + COUNTIF('2 Ghyst EI Test'!G15:G17,"x"),"Test Incomplete")</f>
        <v>Test Incomplete</v>
      </c>
      <c r="R8" s="41" t="str">
        <f>IF(COUNTIF('7 Ghyst EI Re-Test'!C3:G50,"x")=48,COUNTIF('7 Ghyst EI Re-Test'!C15:C17,"x")*5 + COUNTIF('7 Ghyst EI Re-Test'!D15:D17,"x")*4  + COUNTIF('7 Ghyst EI Re-Test'!E15:E17,"x")*3 + COUNTIF('7 Ghyst EI Re-Test'!F15:F17,"x")*2 + COUNTIF('7 Ghyst EI Re-Test'!G15:G17,"x"),"Test Incomplete")</f>
        <v>Test Incomplete</v>
      </c>
      <c r="S8" s="42" t="str">
        <f>IF(Q8="Test Incomplete",IF(Q8&lt;=11,"LOW",IF(Q8&gt;=12,"HIGH","")),IF(Q8&lt;=11,"LOW",IF(R8&gt;=12,"HIGH","")))</f>
        <v>HIGH</v>
      </c>
      <c r="AU8" s="96" t="str">
        <f t="shared" si="1"/>
        <v>Assertiveness</v>
      </c>
      <c r="AV8" s="96" t="str">
        <f t="shared" si="2"/>
        <v>Test Incomplete</v>
      </c>
      <c r="AY8" s="101">
        <f t="shared" si="3"/>
        <v>8</v>
      </c>
      <c r="AZ8" s="33">
        <v>6</v>
      </c>
      <c r="BA8" s="33" t="s">
        <v>348</v>
      </c>
      <c r="BB8" s="33" t="s">
        <v>73</v>
      </c>
      <c r="BC8" s="33" t="s">
        <v>71</v>
      </c>
      <c r="BD8" s="104">
        <f>IFERROR(AV20-AV17,0)</f>
        <v>0</v>
      </c>
      <c r="BO8" s="104">
        <f t="shared" si="4"/>
        <v>3</v>
      </c>
      <c r="BP8" s="104">
        <f t="shared" si="5"/>
        <v>2</v>
      </c>
      <c r="BQ8" s="104">
        <f t="shared" si="6"/>
        <v>9</v>
      </c>
      <c r="BR8" s="104">
        <f t="shared" si="7"/>
        <v>32900</v>
      </c>
      <c r="BT8" s="33" t="str">
        <f t="shared" si="8"/>
        <v>6HIGH</v>
      </c>
      <c r="BU8" s="2">
        <v>6</v>
      </c>
      <c r="BV8" s="33" t="s">
        <v>65</v>
      </c>
      <c r="BW8" s="33" t="str">
        <f t="shared" si="9"/>
        <v>Test Incomplete</v>
      </c>
      <c r="BX8" s="33" t="str">
        <f t="shared" si="10"/>
        <v>HIGH</v>
      </c>
      <c r="BZ8" s="2">
        <v>6</v>
      </c>
      <c r="CA8" s="192" t="str">
        <f t="shared" si="11"/>
        <v>Independence</v>
      </c>
      <c r="CB8" s="193" t="str">
        <f t="shared" si="12"/>
        <v xml:space="preserve"> - </v>
      </c>
      <c r="CC8" s="185">
        <f t="shared" si="13"/>
        <v>6</v>
      </c>
      <c r="CD8" s="185">
        <f t="shared" si="0"/>
        <v>606</v>
      </c>
      <c r="CE8" s="185">
        <f t="shared" si="14"/>
        <v>6</v>
      </c>
      <c r="CF8" s="194" t="str">
        <f t="shared" si="15"/>
        <v>Independence</v>
      </c>
    </row>
    <row r="9" spans="16:84" ht="15" customHeight="1" x14ac:dyDescent="0.2">
      <c r="P9" s="40" t="s">
        <v>65</v>
      </c>
      <c r="Q9" s="41" t="str">
        <f>IF(COUNTIF('2 Ghyst EI Test'!C3:G50,"x")=48,COUNTIF('2 Ghyst EI Test'!C18:C20,"x")*5+COUNTIF('2 Ghyst EI Test'!D18:D20,"x")*4+COUNTIF('2 Ghyst EI Test'!E18:E20,"x")*3+COUNTIF('2 Ghyst EI Test'!F18:F20,"x")*2+COUNTIF('2 Ghyst EI Test'!G18:G20,"x"),"Test Incomplete")</f>
        <v>Test Incomplete</v>
      </c>
      <c r="R9" s="41" t="str">
        <f>IF(COUNTIF('7 Ghyst EI Re-Test'!C3:G50,"x")=48,COUNTIF('7 Ghyst EI Re-Test'!C18:C20,"x")*5+COUNTIF('7 Ghyst EI Re-Test'!D18:D20,"x")*4+COUNTIF('7 Ghyst EI Re-Test'!E18:E20,"x")*3+COUNTIF('7 Ghyst EI Re-Test'!F18:F20,"x")*2+COUNTIF('7 Ghyst EI Re-Test'!G18:G20,"x"),"Test Incomplete")</f>
        <v>Test Incomplete</v>
      </c>
      <c r="S9" s="42" t="str">
        <f>IF(Q9="Test Incomplete",IF(Q9&lt;=11,"LOW",IF(Q9&gt;=12,"HIGH","")),IF(Q9&lt;=11,"LOW",IF(R9&gt;=12,"HIGH","")))</f>
        <v>HIGH</v>
      </c>
      <c r="AU9" s="96" t="str">
        <f t="shared" si="1"/>
        <v>Independence</v>
      </c>
      <c r="AV9" s="96" t="str">
        <f t="shared" si="2"/>
        <v>Test Incomplete</v>
      </c>
      <c r="AY9" s="101">
        <f t="shared" si="3"/>
        <v>9</v>
      </c>
      <c r="AZ9" s="96">
        <v>7</v>
      </c>
      <c r="BA9" s="96" t="s">
        <v>439</v>
      </c>
      <c r="BB9" s="102" t="s">
        <v>74</v>
      </c>
      <c r="BC9" s="102" t="s">
        <v>70</v>
      </c>
      <c r="BD9" s="101">
        <f>IFERROR(AV21-AV16,0)</f>
        <v>0</v>
      </c>
      <c r="BE9" s="102"/>
      <c r="BF9" s="102"/>
      <c r="BG9" s="102"/>
      <c r="BH9" s="102"/>
      <c r="BI9" s="105"/>
      <c r="BJ9" s="105"/>
      <c r="BK9" s="105"/>
      <c r="BL9" s="105"/>
      <c r="BM9" s="105"/>
      <c r="BN9" s="105"/>
      <c r="BO9" s="101">
        <f t="shared" si="4"/>
        <v>3</v>
      </c>
      <c r="BP9" s="101">
        <f t="shared" si="5"/>
        <v>2</v>
      </c>
      <c r="BQ9" s="101">
        <f t="shared" si="6"/>
        <v>10</v>
      </c>
      <c r="BR9" s="101">
        <f t="shared" si="7"/>
        <v>33000</v>
      </c>
      <c r="BT9" s="33" t="str">
        <f t="shared" si="8"/>
        <v>7HIGH</v>
      </c>
      <c r="BU9" s="2">
        <v>7</v>
      </c>
      <c r="BV9" s="33" t="s">
        <v>66</v>
      </c>
      <c r="BW9" s="33" t="str">
        <f t="shared" si="9"/>
        <v>Test Incomplete</v>
      </c>
      <c r="BX9" s="33" t="str">
        <f t="shared" si="10"/>
        <v>HIGH</v>
      </c>
      <c r="BZ9" s="2">
        <v>7</v>
      </c>
      <c r="CA9" s="192" t="str">
        <f t="shared" si="11"/>
        <v>Interpersonal Relationship</v>
      </c>
      <c r="CB9" s="193" t="str">
        <f t="shared" si="12"/>
        <v xml:space="preserve"> - </v>
      </c>
      <c r="CC9" s="185">
        <f t="shared" si="13"/>
        <v>7</v>
      </c>
      <c r="CD9" s="185">
        <f t="shared" si="0"/>
        <v>707</v>
      </c>
      <c r="CE9" s="185">
        <f t="shared" si="14"/>
        <v>7</v>
      </c>
      <c r="CF9" s="194" t="str">
        <f t="shared" si="15"/>
        <v>Interpersonal Relationship</v>
      </c>
    </row>
    <row r="10" spans="16:84" ht="15" customHeight="1" x14ac:dyDescent="0.2">
      <c r="P10" s="271" t="s">
        <v>56</v>
      </c>
      <c r="Q10" s="272"/>
      <c r="R10" s="272"/>
      <c r="S10" s="273"/>
      <c r="AU10" s="96" t="str">
        <f t="shared" si="1"/>
        <v>INTERPERSONAL</v>
      </c>
      <c r="AV10" s="96">
        <f t="shared" si="2"/>
        <v>0</v>
      </c>
      <c r="AY10" s="101">
        <f t="shared" si="3"/>
        <v>10</v>
      </c>
      <c r="AZ10" s="33">
        <v>8</v>
      </c>
      <c r="BA10" s="33" t="s">
        <v>440</v>
      </c>
      <c r="BB10" s="33" t="s">
        <v>70</v>
      </c>
      <c r="BC10" s="33" t="s">
        <v>74</v>
      </c>
      <c r="BD10" s="104">
        <f>IFERROR(AV16-AV21,0)</f>
        <v>0</v>
      </c>
      <c r="BO10" s="104">
        <f t="shared" si="4"/>
        <v>3</v>
      </c>
      <c r="BP10" s="104">
        <f t="shared" si="5"/>
        <v>2</v>
      </c>
      <c r="BQ10" s="104">
        <f t="shared" si="6"/>
        <v>11</v>
      </c>
      <c r="BR10" s="104">
        <f t="shared" si="7"/>
        <v>33100</v>
      </c>
      <c r="BT10" s="33" t="str">
        <f t="shared" si="8"/>
        <v>8HIGH</v>
      </c>
      <c r="BU10" s="2">
        <v>8</v>
      </c>
      <c r="BV10" s="33" t="s">
        <v>67</v>
      </c>
      <c r="BW10" s="33" t="str">
        <f t="shared" si="9"/>
        <v/>
      </c>
      <c r="BX10" s="33" t="str">
        <f t="shared" si="10"/>
        <v>HIGH</v>
      </c>
      <c r="BZ10" s="2">
        <v>8</v>
      </c>
      <c r="CA10" s="192" t="str">
        <f t="shared" si="11"/>
        <v>Empathy</v>
      </c>
      <c r="CB10" s="193" t="str">
        <f t="shared" si="12"/>
        <v xml:space="preserve"> - </v>
      </c>
      <c r="CC10" s="185">
        <f t="shared" si="13"/>
        <v>8</v>
      </c>
      <c r="CD10" s="185">
        <f t="shared" si="0"/>
        <v>808</v>
      </c>
      <c r="CE10" s="185">
        <f t="shared" si="14"/>
        <v>8</v>
      </c>
      <c r="CF10" s="194" t="str">
        <f t="shared" si="15"/>
        <v>Empathy</v>
      </c>
    </row>
    <row r="11" spans="16:84" ht="15" customHeight="1" x14ac:dyDescent="0.2">
      <c r="P11" s="40" t="s">
        <v>66</v>
      </c>
      <c r="Q11" s="41" t="str">
        <f>IF(COUNTIF('2 Ghyst EI Test'!C3:G50,"x")=48,COUNTIF('2 Ghyst EI Test'!C21:C23,"x")*5 + COUNTIF('2 Ghyst EI Test'!D21:D23,"x")*4  + COUNTIF('2 Ghyst EI Test'!E21:E23,"x")*3 + COUNTIF('2 Ghyst EI Test'!F21:F23,"x")*2 + COUNTIF('2 Ghyst EI Test'!G21:G23,"x"),"Test Incomplete")</f>
        <v>Test Incomplete</v>
      </c>
      <c r="R11" s="41" t="str">
        <f>IF(COUNTIF('7 Ghyst EI Re-Test'!C3:G50,"x")=48,COUNTIF('7 Ghyst EI Re-Test'!C21:C23,"x")*5 + COUNTIF('7 Ghyst EI Re-Test'!D21:D23,"x")*4  + COUNTIF('7 Ghyst EI Re-Test'!E21:E23,"x")*3 + COUNTIF('7 Ghyst EI Re-Test'!F21:F23,"x")*2 + COUNTIF('7 Ghyst EI Re-Test'!G21:G23,"x"),"Test Incomplete")</f>
        <v>Test Incomplete</v>
      </c>
      <c r="S11" s="42" t="str">
        <f>IF(Q11="Test Incomplete",IF(Q11&lt;=11,"LOW",IF(Q11&gt;=12,"HIGH","")),IF(Q11&lt;=11,"LOW",IF(R11&gt;=12,"HIGH","")))</f>
        <v>HIGH</v>
      </c>
      <c r="AU11" s="96" t="str">
        <f t="shared" si="1"/>
        <v>Interpersonal Relationship</v>
      </c>
      <c r="AV11" s="96" t="str">
        <f t="shared" si="2"/>
        <v>Test Incomplete</v>
      </c>
      <c r="AY11" s="101">
        <f t="shared" si="3"/>
        <v>6</v>
      </c>
      <c r="AZ11" s="96">
        <v>9</v>
      </c>
      <c r="BA11" s="96" t="s">
        <v>369</v>
      </c>
      <c r="BB11" s="102" t="s">
        <v>68</v>
      </c>
      <c r="BC11" s="102" t="s">
        <v>65</v>
      </c>
      <c r="BD11" s="101">
        <f>IFERROR(AV13-AV9,0)</f>
        <v>0</v>
      </c>
      <c r="BE11" s="102"/>
      <c r="BF11" s="102"/>
      <c r="BG11" s="102"/>
      <c r="BH11" s="102"/>
      <c r="BI11" s="105"/>
      <c r="BJ11" s="105"/>
      <c r="BK11" s="105"/>
      <c r="BL11" s="105"/>
      <c r="BM11" s="105"/>
      <c r="BN11" s="105"/>
      <c r="BO11" s="101">
        <f t="shared" si="4"/>
        <v>3</v>
      </c>
      <c r="BP11" s="101">
        <f t="shared" si="5"/>
        <v>2</v>
      </c>
      <c r="BQ11" s="101">
        <f t="shared" si="6"/>
        <v>7</v>
      </c>
      <c r="BR11" s="101">
        <f t="shared" si="7"/>
        <v>32700</v>
      </c>
      <c r="BT11" s="33" t="str">
        <f t="shared" si="8"/>
        <v>9HIGH</v>
      </c>
      <c r="BU11" s="2">
        <v>9</v>
      </c>
      <c r="BV11" s="33" t="s">
        <v>68</v>
      </c>
      <c r="BW11" s="33" t="str">
        <f t="shared" si="9"/>
        <v>Test Incomplete</v>
      </c>
      <c r="BX11" s="33" t="str">
        <f t="shared" si="10"/>
        <v>HIGH</v>
      </c>
      <c r="BZ11" s="2">
        <v>9</v>
      </c>
      <c r="CA11" s="192" t="str">
        <f t="shared" si="11"/>
        <v>Social Responsibility</v>
      </c>
      <c r="CB11" s="193" t="str">
        <f t="shared" si="12"/>
        <v xml:space="preserve"> - </v>
      </c>
      <c r="CC11" s="185">
        <f t="shared" si="13"/>
        <v>9</v>
      </c>
      <c r="CD11" s="185">
        <f t="shared" si="0"/>
        <v>909</v>
      </c>
      <c r="CE11" s="185">
        <f t="shared" si="14"/>
        <v>9</v>
      </c>
      <c r="CF11" s="194" t="str">
        <f t="shared" si="15"/>
        <v>Social Responsibility</v>
      </c>
    </row>
    <row r="12" spans="16:84" ht="15" customHeight="1" x14ac:dyDescent="0.2">
      <c r="P12" s="40" t="s">
        <v>67</v>
      </c>
      <c r="Q12" s="41" t="str">
        <f>IF(COUNTIF('2 Ghyst EI Test'!C3:G50,"x")=48,COUNTIF('2 Ghyst EI Test'!C24:C26,"x")*5 + COUNTIF('2 Ghyst EI Test'!D24:D26,"x")*4  + COUNTIF('2 Ghyst EI Test'!E24:E26,"x")*3 + COUNTIF('2 Ghyst EI Test'!F24:F26,"x")*2 + COUNTIF('2 Ghyst EI Test'!G24:G26,"x"),"")</f>
        <v/>
      </c>
      <c r="R12" s="41" t="str">
        <f>IF(COUNTIF('7 Ghyst EI Re-Test'!C3:G50,"x")=48,COUNTIF('7 Ghyst EI Re-Test'!C24:C26,"x")*5 + COUNTIF('7 Ghyst EI Re-Test'!D24:D26,"x")*4  + COUNTIF('7 Ghyst EI Re-Test'!E24:E26,"x")*3 + COUNTIF('7 Ghyst EI Re-Test'!F24:F26,"x")*2 + COUNTIF('7 Ghyst EI Re-Test'!G24:G26,"x"),"")</f>
        <v/>
      </c>
      <c r="S12" s="42" t="str">
        <f>IF(Q12="Test Incomplete",IF(Q12&lt;=11,"LOW",IF(Q12&gt;=12,"HIGH","")),IF(Q12&lt;=11,"LOW",IF(R12&gt;=12,"HIGH","")))</f>
        <v>HIGH</v>
      </c>
      <c r="AU12" s="96" t="str">
        <f t="shared" si="1"/>
        <v>Empathy</v>
      </c>
      <c r="AV12" s="96" t="str">
        <f t="shared" si="2"/>
        <v/>
      </c>
      <c r="AY12" s="101">
        <f t="shared" si="3"/>
        <v>7</v>
      </c>
      <c r="AZ12" s="33">
        <v>10</v>
      </c>
      <c r="BA12" s="33" t="s">
        <v>377</v>
      </c>
      <c r="BB12" s="33" t="s">
        <v>65</v>
      </c>
      <c r="BC12" s="33" t="s">
        <v>68</v>
      </c>
      <c r="BD12" s="104">
        <f>IFERROR(AV9-AV13,0)</f>
        <v>0</v>
      </c>
      <c r="BO12" s="104">
        <f t="shared" si="4"/>
        <v>3</v>
      </c>
      <c r="BP12" s="104">
        <f t="shared" si="5"/>
        <v>2</v>
      </c>
      <c r="BQ12" s="104">
        <f t="shared" si="6"/>
        <v>8</v>
      </c>
      <c r="BR12" s="104">
        <f t="shared" si="7"/>
        <v>32800</v>
      </c>
      <c r="BT12" s="33" t="str">
        <f t="shared" si="8"/>
        <v>10HIGH</v>
      </c>
      <c r="BU12" s="2">
        <v>10</v>
      </c>
      <c r="BV12" s="33" t="s">
        <v>69</v>
      </c>
      <c r="BW12" s="33" t="str">
        <f t="shared" si="9"/>
        <v>Test Incomplete</v>
      </c>
      <c r="BX12" s="33" t="str">
        <f t="shared" si="10"/>
        <v>HIGH</v>
      </c>
      <c r="BZ12" s="2">
        <v>10</v>
      </c>
      <c r="CA12" s="192" t="str">
        <f t="shared" si="11"/>
        <v>Problem Solving</v>
      </c>
      <c r="CB12" s="193" t="str">
        <f t="shared" si="12"/>
        <v xml:space="preserve"> - </v>
      </c>
      <c r="CC12" s="185">
        <f t="shared" si="13"/>
        <v>10</v>
      </c>
      <c r="CD12" s="185">
        <f t="shared" si="0"/>
        <v>1010</v>
      </c>
      <c r="CE12" s="185">
        <f t="shared" si="14"/>
        <v>10</v>
      </c>
      <c r="CF12" s="194" t="str">
        <f t="shared" si="15"/>
        <v>Problem Solving</v>
      </c>
    </row>
    <row r="13" spans="16:84" ht="15" customHeight="1" x14ac:dyDescent="0.2">
      <c r="P13" s="40" t="s">
        <v>68</v>
      </c>
      <c r="Q13" s="41" t="str">
        <f>IF(COUNTIF('2 Ghyst EI Test'!C3:G50,"x")=48,COUNTIF('2 Ghyst EI Test'!C27:C29,"x")*5 + COUNTIF('2 Ghyst EI Test'!D27:D29,"x")*4  + COUNTIF('2 Ghyst EI Test'!E27:E29,"x")*3 + COUNTIF('2 Ghyst EI Test'!F27:F29,"x")*2 + COUNTIF('2 Ghyst EI Test'!G27:G29,"x"),"Test Incomplete")</f>
        <v>Test Incomplete</v>
      </c>
      <c r="R13" s="41" t="str">
        <f>IF(COUNTIF('7 Ghyst EI Re-Test'!C3:G50,"x")=48,COUNTIF('7 Ghyst EI Re-Test'!C27:C29,"x")*5 + COUNTIF('7 Ghyst EI Re-Test'!D27:D29,"x")*4  + COUNTIF('7 Ghyst EI Re-Test'!E27:E29,"x")*3 + COUNTIF('7 Ghyst EI Re-Test'!F27:F29,"x")*2 + COUNTIF('7 Ghyst EI Re-Test'!G27:G29,"x"),"Test Incomplete")</f>
        <v>Test Incomplete</v>
      </c>
      <c r="S13" s="42" t="str">
        <f>IF(Q13="Test Incomplete",IF(Q13&lt;=11,"LOW",IF(Q13&gt;=12,"HIGH","")),IF(Q13&lt;=11,"LOW",IF(R13&gt;=12,"HIGH","")))</f>
        <v>HIGH</v>
      </c>
      <c r="AU13" s="96" t="str">
        <f t="shared" si="1"/>
        <v>Social Responsibility</v>
      </c>
      <c r="AV13" s="96" t="str">
        <f t="shared" si="2"/>
        <v>Test Incomplete</v>
      </c>
      <c r="AY13" s="101">
        <f t="shared" si="3"/>
        <v>5</v>
      </c>
      <c r="AZ13" s="96">
        <v>11</v>
      </c>
      <c r="BA13" s="96" t="s">
        <v>386</v>
      </c>
      <c r="BB13" s="102" t="s">
        <v>72</v>
      </c>
      <c r="BC13" s="102" t="s">
        <v>71</v>
      </c>
      <c r="BD13" s="101">
        <f>IFERROR(AV19-AV17,0)</f>
        <v>0</v>
      </c>
      <c r="BE13" s="102"/>
      <c r="BF13" s="102"/>
      <c r="BG13" s="102"/>
      <c r="BH13" s="102"/>
      <c r="BI13" s="105"/>
      <c r="BJ13" s="105"/>
      <c r="BK13" s="105"/>
      <c r="BL13" s="105"/>
      <c r="BM13" s="105"/>
      <c r="BN13" s="105"/>
      <c r="BO13" s="101">
        <f t="shared" si="4"/>
        <v>3</v>
      </c>
      <c r="BP13" s="101">
        <f t="shared" si="5"/>
        <v>2</v>
      </c>
      <c r="BQ13" s="101">
        <f t="shared" si="6"/>
        <v>6</v>
      </c>
      <c r="BR13" s="101">
        <f t="shared" si="7"/>
        <v>32600</v>
      </c>
      <c r="BT13" s="33" t="str">
        <f t="shared" si="8"/>
        <v>11HIGH</v>
      </c>
      <c r="BU13" s="2">
        <v>11</v>
      </c>
      <c r="BV13" s="33" t="s">
        <v>70</v>
      </c>
      <c r="BW13" s="33" t="str">
        <f t="shared" si="9"/>
        <v>Test Incomplete</v>
      </c>
      <c r="BX13" s="33" t="str">
        <f t="shared" si="10"/>
        <v>HIGH</v>
      </c>
      <c r="BZ13" s="2">
        <v>11</v>
      </c>
      <c r="CA13" s="192" t="str">
        <f t="shared" si="11"/>
        <v>Reality Testing</v>
      </c>
      <c r="CB13" s="193" t="str">
        <f t="shared" si="12"/>
        <v xml:space="preserve"> - </v>
      </c>
      <c r="CC13" s="185">
        <f t="shared" si="13"/>
        <v>11</v>
      </c>
      <c r="CD13" s="185">
        <f t="shared" si="0"/>
        <v>1111</v>
      </c>
      <c r="CE13" s="185">
        <f t="shared" si="14"/>
        <v>11</v>
      </c>
      <c r="CF13" s="194" t="str">
        <f t="shared" si="15"/>
        <v>Reality Testing</v>
      </c>
    </row>
    <row r="14" spans="16:84" ht="15" customHeight="1" x14ac:dyDescent="0.2">
      <c r="P14" s="271" t="s">
        <v>57</v>
      </c>
      <c r="Q14" s="272"/>
      <c r="R14" s="272"/>
      <c r="S14" s="273"/>
      <c r="AU14" s="96" t="str">
        <f t="shared" si="1"/>
        <v>DECISION MAKING</v>
      </c>
      <c r="AV14" s="96">
        <f t="shared" si="2"/>
        <v>0</v>
      </c>
      <c r="BT14" s="33" t="str">
        <f t="shared" si="8"/>
        <v>12HIGH</v>
      </c>
      <c r="BU14" s="2">
        <v>12</v>
      </c>
      <c r="BV14" s="33" t="s">
        <v>71</v>
      </c>
      <c r="BW14" s="33" t="str">
        <f t="shared" si="9"/>
        <v>Test Incomplete</v>
      </c>
      <c r="BX14" s="33" t="str">
        <f t="shared" si="10"/>
        <v>HIGH</v>
      </c>
      <c r="BZ14" s="2">
        <v>12</v>
      </c>
      <c r="CA14" s="192" t="str">
        <f t="shared" si="11"/>
        <v>Impulse Control</v>
      </c>
      <c r="CB14" s="193" t="str">
        <f t="shared" si="12"/>
        <v xml:space="preserve"> - </v>
      </c>
      <c r="CC14" s="185">
        <f t="shared" si="13"/>
        <v>12</v>
      </c>
      <c r="CD14" s="185">
        <f t="shared" si="0"/>
        <v>1212</v>
      </c>
      <c r="CE14" s="185">
        <f t="shared" si="14"/>
        <v>12</v>
      </c>
      <c r="CF14" s="194" t="str">
        <f t="shared" si="15"/>
        <v>Impulse Control</v>
      </c>
    </row>
    <row r="15" spans="16:84" ht="15" customHeight="1" x14ac:dyDescent="0.2">
      <c r="P15" s="40" t="s">
        <v>69</v>
      </c>
      <c r="Q15" s="41" t="str">
        <f>IF(COUNTIF('2 Ghyst EI Test'!C3:G50,"x")=48,COUNTIF('2 Ghyst EI Test'!C30:C32,"x")*5 + COUNTIF('2 Ghyst EI Test'!D30:D32,"x")*4  + COUNTIF('2 Ghyst EI Test'!E30:E32,"x")*3 + COUNTIF('2 Ghyst EI Test'!F30:F32,"x")*2 + COUNTIF('2 Ghyst EI Test'!G30:G32,"x"),"Test Incomplete")</f>
        <v>Test Incomplete</v>
      </c>
      <c r="R15" s="41" t="str">
        <f>IF(COUNTIF('7 Ghyst EI Re-Test'!C3:G50,"x")=48,COUNTIF('7 Ghyst EI Re-Test'!C30:C32,"x")*5 + COUNTIF('7 Ghyst EI Re-Test'!D30:D32,"x")*4  + COUNTIF('7 Ghyst EI Re-Test'!E30:E32,"x")*3 + COUNTIF('7 Ghyst EI Re-Test'!F30:F32,"x")*2 + COUNTIF('7 Ghyst EI Re-Test'!G30:G32,"x"),"Test Incomplete")</f>
        <v>Test Incomplete</v>
      </c>
      <c r="S15" s="42" t="str">
        <f>IF(Q15="Test Incomplete",IF(Q15&lt;=11,"LOW",IF(Q15&gt;=12,"HIGH","")),IF(Q15&lt;=11,"LOW",IF(R15&gt;=12,"HIGH","")))</f>
        <v>HIGH</v>
      </c>
      <c r="AU15" s="96" t="str">
        <f t="shared" si="1"/>
        <v>Problem Solving</v>
      </c>
      <c r="AV15" s="96" t="str">
        <f t="shared" si="2"/>
        <v>Test Incomplete</v>
      </c>
      <c r="BT15" s="33" t="str">
        <f t="shared" si="8"/>
        <v>13HIGH</v>
      </c>
      <c r="BU15" s="2">
        <v>13</v>
      </c>
      <c r="BV15" s="33" t="s">
        <v>72</v>
      </c>
      <c r="BW15" s="33" t="str">
        <f t="shared" si="9"/>
        <v>Test Incomplete</v>
      </c>
      <c r="BX15" s="33" t="str">
        <f t="shared" si="10"/>
        <v>HIGH</v>
      </c>
      <c r="BZ15" s="2">
        <v>13</v>
      </c>
      <c r="CA15" s="192" t="str">
        <f t="shared" si="11"/>
        <v>Flexibility</v>
      </c>
      <c r="CB15" s="193" t="str">
        <f t="shared" si="12"/>
        <v xml:space="preserve"> - </v>
      </c>
      <c r="CC15" s="185">
        <f t="shared" si="13"/>
        <v>13</v>
      </c>
      <c r="CD15" s="185">
        <f t="shared" si="0"/>
        <v>1313</v>
      </c>
      <c r="CE15" s="185">
        <f t="shared" si="14"/>
        <v>13</v>
      </c>
      <c r="CF15" s="194" t="str">
        <f t="shared" si="15"/>
        <v>Flexibility</v>
      </c>
    </row>
    <row r="16" spans="16:84" ht="15" customHeight="1" x14ac:dyDescent="0.2">
      <c r="P16" s="40" t="s">
        <v>70</v>
      </c>
      <c r="Q16" s="41" t="str">
        <f>IF(COUNTIF('2 Ghyst EI Test'!C3:G50,"x")=48,COUNTIF('2 Ghyst EI Test'!C33:C35,"x")*5 + COUNTIF('2 Ghyst EI Test'!D33:D35,"x")*4  + COUNTIF('2 Ghyst EI Test'!E33:E35,"x")*3 + COUNTIF('2 Ghyst EI Test'!F33:F35,"x")*2 + COUNTIF('2 Ghyst EI Test'!G33:G35,"x"),"Test Incomplete")</f>
        <v>Test Incomplete</v>
      </c>
      <c r="R16" s="41" t="str">
        <f>IF(COUNTIF('7 Ghyst EI Re-Test'!C3:G50,"x")=48,COUNTIF('7 Ghyst EI Re-Test'!C33:C35,"x")*5 + COUNTIF('7 Ghyst EI Re-Test'!D33:D35,"x")*4  + COUNTIF('7 Ghyst EI Re-Test'!E33:E35,"x")*3 + COUNTIF('7 Ghyst EI Re-Test'!F33:F35,"x")*2 + COUNTIF('7 Ghyst EI Re-Test'!G33:G35,"x"),"Test Incomplete")</f>
        <v>Test Incomplete</v>
      </c>
      <c r="S16" s="42" t="str">
        <f>IF(Q16="Test Incomplete",IF(Q16&lt;=11,"LOW",IF(Q16&gt;=12,"HIGH","")),IF(Q16&lt;=11,"LOW",IF(R16&gt;=12,"HIGH","")))</f>
        <v>HIGH</v>
      </c>
      <c r="AU16" s="96" t="str">
        <f t="shared" si="1"/>
        <v>Reality Testing</v>
      </c>
      <c r="AV16" s="96" t="str">
        <f t="shared" si="2"/>
        <v>Test Incomplete</v>
      </c>
      <c r="BA16" s="96" t="s">
        <v>302</v>
      </c>
      <c r="BB16" s="33" t="s">
        <v>486</v>
      </c>
      <c r="BD16" s="104">
        <f>BD3</f>
        <v>15</v>
      </c>
      <c r="BE16" s="33">
        <f>RANK(BD16,$BD$16:$BD$18)</f>
        <v>1</v>
      </c>
      <c r="BT16" s="33" t="str">
        <f t="shared" si="8"/>
        <v>14HIGH</v>
      </c>
      <c r="BU16" s="2">
        <v>14</v>
      </c>
      <c r="BV16" s="33" t="s">
        <v>73</v>
      </c>
      <c r="BW16" s="33" t="str">
        <f t="shared" si="9"/>
        <v>Test Incomplete</v>
      </c>
      <c r="BX16" s="33" t="str">
        <f t="shared" si="10"/>
        <v>HIGH</v>
      </c>
      <c r="BZ16" s="2">
        <v>14</v>
      </c>
      <c r="CA16" s="192" t="str">
        <f t="shared" si="11"/>
        <v>Stress Tolerance</v>
      </c>
      <c r="CB16" s="193" t="str">
        <f t="shared" si="12"/>
        <v xml:space="preserve"> - </v>
      </c>
      <c r="CC16" s="185">
        <f t="shared" si="13"/>
        <v>14</v>
      </c>
      <c r="CD16" s="185">
        <f t="shared" si="0"/>
        <v>1414</v>
      </c>
      <c r="CE16" s="185">
        <f t="shared" si="14"/>
        <v>14</v>
      </c>
      <c r="CF16" s="194" t="str">
        <f t="shared" si="15"/>
        <v>Stress Tolerance</v>
      </c>
    </row>
    <row r="17" spans="16:84" ht="15" customHeight="1" x14ac:dyDescent="0.2">
      <c r="P17" s="40" t="s">
        <v>71</v>
      </c>
      <c r="Q17" s="41" t="str">
        <f>IF(COUNTIF('2 Ghyst EI Test'!C3:G50,"x")=48,COUNTIF('2 Ghyst EI Test'!C36:C38,"x")*5 + COUNTIF('2 Ghyst EI Test'!D36:D38,"x")*4  + COUNTIF('2 Ghyst EI Test'!E36:E38,"x")*3 + COUNTIF('2 Ghyst EI Test'!F36:F38,"x")*2 + COUNTIF('2 Ghyst EI Test'!G36:G38,"x"),"Test Incomplete")</f>
        <v>Test Incomplete</v>
      </c>
      <c r="R17" s="41" t="str">
        <f>IF(COUNTIF('7 Ghyst EI Re-Test'!C3:G50,"x")=48,COUNTIF('7 Ghyst EI Re-Test'!C36:C38,"x")*5 + COUNTIF('7 Ghyst EI Re-Test'!D36:D38,"x")*4  + COUNTIF('7 Ghyst EI Re-Test'!E36:E38,"x")*3 + COUNTIF('7 Ghyst EI Re-Test'!F36:F38,"x")*2 + COUNTIF('7 Ghyst EI Re-Test'!G36:G38,"x"),"Test Incomplete")</f>
        <v>Test Incomplete</v>
      </c>
      <c r="S17" s="42" t="str">
        <f>IF(Q17="Test Incomplete",IF(Q17&lt;=11,"LOW",IF(Q17&gt;=12,"HIGH","")),IF(Q17&lt;=11,"LOW",IF(R17&gt;=12,"HIGH","")))</f>
        <v>HIGH</v>
      </c>
      <c r="AU17" s="96" t="str">
        <f t="shared" si="1"/>
        <v>Impulse Control</v>
      </c>
      <c r="AV17" s="96" t="str">
        <f t="shared" si="2"/>
        <v>Test Incomplete</v>
      </c>
      <c r="BA17" s="33" t="s">
        <v>312</v>
      </c>
      <c r="BD17" s="104">
        <f>BD4</f>
        <v>15</v>
      </c>
      <c r="BE17" s="33">
        <f t="shared" ref="BE17:BE18" si="16">RANK(BD17,$BD$16:$BD$18)</f>
        <v>1</v>
      </c>
      <c r="BT17" s="33" t="str">
        <f t="shared" si="8"/>
        <v>15HIGH</v>
      </c>
      <c r="BU17" s="2">
        <v>15</v>
      </c>
      <c r="BV17" s="33" t="s">
        <v>74</v>
      </c>
      <c r="BW17" s="33" t="str">
        <f t="shared" si="9"/>
        <v>Test Incomplete</v>
      </c>
      <c r="BX17" s="33" t="str">
        <f t="shared" si="10"/>
        <v>HIGH</v>
      </c>
      <c r="BZ17" s="2">
        <v>15</v>
      </c>
      <c r="CA17" s="192" t="str">
        <f t="shared" si="11"/>
        <v>Optimism</v>
      </c>
      <c r="CB17" s="193" t="str">
        <f t="shared" si="12"/>
        <v xml:space="preserve"> - </v>
      </c>
      <c r="CC17" s="185">
        <f t="shared" si="13"/>
        <v>15</v>
      </c>
      <c r="CD17" s="185">
        <f t="shared" si="0"/>
        <v>1515</v>
      </c>
      <c r="CE17" s="185">
        <f t="shared" si="14"/>
        <v>15</v>
      </c>
      <c r="CF17" s="194" t="str">
        <f t="shared" si="15"/>
        <v>Optimism</v>
      </c>
    </row>
    <row r="18" spans="16:84" ht="15" customHeight="1" x14ac:dyDescent="0.2">
      <c r="P18" s="271" t="s">
        <v>58</v>
      </c>
      <c r="Q18" s="272"/>
      <c r="R18" s="272"/>
      <c r="S18" s="273"/>
      <c r="AU18" s="96" t="str">
        <f t="shared" si="1"/>
        <v>STRESS MANAGEMENT</v>
      </c>
      <c r="AV18" s="96">
        <f t="shared" si="2"/>
        <v>0</v>
      </c>
      <c r="BA18" s="96" t="s">
        <v>339</v>
      </c>
      <c r="BD18" s="104">
        <f>BD7</f>
        <v>0</v>
      </c>
      <c r="BE18" s="33">
        <f t="shared" si="16"/>
        <v>3</v>
      </c>
      <c r="BT18" s="33" t="str">
        <f t="shared" si="8"/>
        <v>16HIGH</v>
      </c>
      <c r="BU18" s="2">
        <v>16</v>
      </c>
      <c r="BV18" s="33" t="s">
        <v>75</v>
      </c>
      <c r="BW18" s="33" t="str">
        <f t="shared" si="9"/>
        <v>Test Incomplete</v>
      </c>
      <c r="BX18" s="33" t="str">
        <f t="shared" si="10"/>
        <v>HIGH</v>
      </c>
      <c r="BZ18" s="2">
        <v>16</v>
      </c>
      <c r="CA18" s="192" t="str">
        <f t="shared" si="11"/>
        <v>Happiness</v>
      </c>
      <c r="CB18" s="193" t="str">
        <f t="shared" si="12"/>
        <v xml:space="preserve"> - </v>
      </c>
      <c r="CC18" s="185">
        <f t="shared" si="13"/>
        <v>16</v>
      </c>
      <c r="CD18" s="185">
        <f t="shared" si="0"/>
        <v>1616</v>
      </c>
      <c r="CE18" s="185">
        <f t="shared" si="14"/>
        <v>16</v>
      </c>
      <c r="CF18" s="194" t="str">
        <f t="shared" si="15"/>
        <v>Happiness</v>
      </c>
    </row>
    <row r="19" spans="16:84" ht="15" customHeight="1" x14ac:dyDescent="0.2">
      <c r="P19" s="40" t="s">
        <v>72</v>
      </c>
      <c r="Q19" s="41" t="str">
        <f>IF(COUNTIF('2 Ghyst EI Test'!C3:G50,"x")=48,COUNTIF('2 Ghyst EI Test'!C39:C41,"x")*5 + COUNTIF('2 Ghyst EI Test'!D39:D41,"x")*4  + COUNTIF('2 Ghyst EI Test'!E39:E41,"x")*3 + COUNTIF('2 Ghyst EI Test'!F39:F41,"x")*2 + COUNTIF('2 Ghyst EI Test'!G39:G41,"x"),"Test Incomplete")</f>
        <v>Test Incomplete</v>
      </c>
      <c r="R19" s="41" t="str">
        <f>IF(COUNTIF('7 Ghyst EI Re-Test'!C3:G50,"x")=48,COUNTIF('7 Ghyst EI Re-Test'!C39:C41,"x")*5 + COUNTIF('7 Ghyst EI Re-Test'!D39:D41,"x")*4  + COUNTIF('7 Ghyst EI Re-Test'!E39:E41,"x")*3 + COUNTIF('7 Ghyst EI Re-Test'!F39:F41,"x")*2 + COUNTIF('7 Ghyst EI Re-Test'!G39:G41,"x"),"Test Incomplete")</f>
        <v>Test Incomplete</v>
      </c>
      <c r="S19" s="42" t="str">
        <f>IF(Q19="Test Incomplete",IF(Q19&lt;=11,"LOW",IF(Q19&gt;=12,"HIGH","")),IF(Q19&lt;=11,"LOW",IF(R19&gt;=12,"HIGH","")))</f>
        <v>HIGH</v>
      </c>
      <c r="AU19" s="96" t="str">
        <f t="shared" si="1"/>
        <v>Flexibility</v>
      </c>
      <c r="AV19" s="96" t="str">
        <f t="shared" si="2"/>
        <v>Test Incomplete</v>
      </c>
    </row>
    <row r="20" spans="16:84" ht="15" customHeight="1" x14ac:dyDescent="0.2">
      <c r="P20" s="40" t="s">
        <v>73</v>
      </c>
      <c r="Q20" s="41" t="str">
        <f>IF(COUNTIF('2 Ghyst EI Test'!C3:G50,"x")=48,COUNTIF('2 Ghyst EI Test'!C42:C44,"x")*5 + COUNTIF('2 Ghyst EI Test'!D42:D44,"x")*4  + COUNTIF('2 Ghyst EI Test'!E42:E44,"x")*3 + COUNTIF('2 Ghyst EI Test'!F42:F44,"x")*2 + COUNTIF('2 Ghyst EI Test'!G42:G44,"x"),"Test Incomplete")</f>
        <v>Test Incomplete</v>
      </c>
      <c r="R20" s="41" t="str">
        <f>IF(COUNTIF('7 Ghyst EI Re-Test'!C3:G50,"x")=48,COUNTIF('7 Ghyst EI Re-Test'!C42:C44,"x")*5 + COUNTIF('7 Ghyst EI Re-Test'!D42:D44,"x")*4  + COUNTIF('7 Ghyst EI Re-Test'!E42:E44,"x")*3 + COUNTIF('7 Ghyst EI Re-Test'!F42:F44,"x")*2 + COUNTIF('7 Ghyst EI Re-Test'!G42:G44,"x"),"Test Incomplete")</f>
        <v>Test Incomplete</v>
      </c>
      <c r="S20" s="42" t="str">
        <f>IF(Q20="Test Incomplete",IF(Q20&lt;=11,"LOW",IF(Q20&gt;=12,"HIGH","")),IF(Q20&lt;=11,"LOW",IF(R20&gt;=12,"HIGH","")))</f>
        <v>HIGH</v>
      </c>
      <c r="AU20" s="96" t="str">
        <f t="shared" si="1"/>
        <v>Stress Tolerance</v>
      </c>
      <c r="AV20" s="96" t="str">
        <f t="shared" si="2"/>
        <v>Test Incomplete</v>
      </c>
    </row>
    <row r="21" spans="16:84" ht="15" customHeight="1" x14ac:dyDescent="0.2">
      <c r="P21" s="40" t="s">
        <v>74</v>
      </c>
      <c r="Q21" s="41" t="str">
        <f>IF(COUNTIF('2 Ghyst EI Test'!C3:G50,"x")=48,COUNTIF('2 Ghyst EI Test'!C45:C47,"x")*5 + COUNTIF('2 Ghyst EI Test'!D45:D47,"x")*4  + COUNTIF('2 Ghyst EI Test'!E45:E47,"x")*3 + COUNTIF('2 Ghyst EI Test'!F45:F47,"x")*2 + COUNTIF('2 Ghyst EI Test'!G45:G47,"x"),"Test Incomplete")</f>
        <v>Test Incomplete</v>
      </c>
      <c r="R21" s="41" t="str">
        <f>IF(COUNTIF('7 Ghyst EI Re-Test'!C3:G50,"x")=48,COUNTIF('7 Ghyst EI Re-Test'!C45:C47,"x")*5 + COUNTIF('7 Ghyst EI Re-Test'!D45:D47,"x")*4  + COUNTIF('7 Ghyst EI Re-Test'!E45:E47,"x")*3 + COUNTIF('7 Ghyst EI Re-Test'!F45:F47,"x")*2 + COUNTIF('7 Ghyst EI Re-Test'!G45:G47,"x"),"Test Incomplete")</f>
        <v>Test Incomplete</v>
      </c>
      <c r="S21" s="42" t="str">
        <f>IF(Q21="Test Incomplete",IF(Q21&lt;=11,"LOW",IF(Q21&gt;=12,"HIGH","")),IF(Q21&lt;=11,"LOW",IF(R21&gt;=12,"HIGH","")))</f>
        <v>HIGH</v>
      </c>
      <c r="AU21" s="96" t="str">
        <f t="shared" si="1"/>
        <v>Optimism</v>
      </c>
      <c r="AV21" s="96" t="str">
        <f t="shared" si="2"/>
        <v>Test Incomplete</v>
      </c>
      <c r="BA21" s="96" t="s">
        <v>302</v>
      </c>
      <c r="BB21" s="33" t="s">
        <v>487</v>
      </c>
      <c r="BD21" s="33">
        <v>1</v>
      </c>
    </row>
    <row r="22" spans="16:84" ht="15" customHeight="1" x14ac:dyDescent="0.2">
      <c r="P22" s="271" t="s">
        <v>59</v>
      </c>
      <c r="Q22" s="272"/>
      <c r="R22" s="272"/>
      <c r="S22" s="273"/>
      <c r="AU22" s="96" t="str">
        <f t="shared" si="1"/>
        <v>WELL BEING INDICATOR</v>
      </c>
      <c r="AV22" s="96">
        <f t="shared" si="2"/>
        <v>0</v>
      </c>
      <c r="BA22" s="33" t="s">
        <v>312</v>
      </c>
      <c r="BD22" s="33">
        <v>2</v>
      </c>
    </row>
    <row r="23" spans="16:84" ht="15" customHeight="1" thickBot="1" x14ac:dyDescent="0.25">
      <c r="P23" s="43" t="s">
        <v>75</v>
      </c>
      <c r="Q23" s="44" t="str">
        <f>IF(COUNTIF('2 Ghyst EI Test'!C3:G50,"x")=48,COUNTIF('2 Ghyst EI Test'!C48:C50,"x")*5 + COUNTIF('2 Ghyst EI Test'!D48:D50,"x")*4  + COUNTIF('2 Ghyst EI Test'!E48:E50,"x")*3 + COUNTIF('2 Ghyst EI Test'!F48:F50,"x")*2 + COUNTIF('2 Ghyst EI Test'!G48:G50,"x"),"Test Incomplete")</f>
        <v>Test Incomplete</v>
      </c>
      <c r="R23" s="44" t="str">
        <f>IF(COUNTIF('7 Ghyst EI Re-Test'!C3:G50,"x")=48,COUNTIF('7 Ghyst EI Re-Test'!C48:C50,"x")*5 + COUNTIF('7 Ghyst EI Re-Test'!D48:D50,"x")*4  + COUNTIF('7 Ghyst EI Re-Test'!E48:E50,"x")*3 + COUNTIF('7 Ghyst EI Re-Test'!F48:F50,"x")*2 + COUNTIF('7 Ghyst EI Re-Test'!G48:G50,"x"),"Test Incomplete")</f>
        <v>Test Incomplete</v>
      </c>
      <c r="S23" s="45" t="str">
        <f>IF(Q23="Test Incomplete",IF(Q23&lt;=11,"LOW",IF(Q23&gt;=12,"HIGH","")),IF(Q23&lt;=11,"LOW",IF(R23&gt;=12,"HIGH","")))</f>
        <v>HIGH</v>
      </c>
      <c r="AU23" s="96" t="str">
        <f t="shared" si="1"/>
        <v>Happiness</v>
      </c>
      <c r="AV23" s="96" t="str">
        <f t="shared" si="2"/>
        <v>Test Incomplete</v>
      </c>
      <c r="BA23" s="96" t="s">
        <v>339</v>
      </c>
      <c r="BD23" s="33">
        <v>3</v>
      </c>
    </row>
    <row r="24" spans="16:84" ht="15" customHeight="1" x14ac:dyDescent="0.2">
      <c r="BA24" s="33" t="s">
        <v>321</v>
      </c>
      <c r="BD24" s="33">
        <v>4</v>
      </c>
    </row>
    <row r="25" spans="16:84" ht="15" customHeight="1" x14ac:dyDescent="0.2">
      <c r="P25" s="182" t="s">
        <v>442</v>
      </c>
      <c r="BA25" s="96" t="s">
        <v>331</v>
      </c>
      <c r="BD25" s="33">
        <v>5</v>
      </c>
    </row>
    <row r="26" spans="16:84" ht="15" customHeight="1" x14ac:dyDescent="0.2">
      <c r="P26" s="268" t="str">
        <f t="shared" ref="P26:P36" si="17">HYPERLINK("#'6 Interpretive Guidelines'!A"&amp;AY42,BA42)</f>
        <v>ALPHA PROFILE:</v>
      </c>
      <c r="Q26" s="269"/>
      <c r="R26" s="269"/>
      <c r="S26" s="106">
        <v>1</v>
      </c>
      <c r="BA26" s="33" t="s">
        <v>386</v>
      </c>
      <c r="BD26" s="33">
        <v>6</v>
      </c>
    </row>
    <row r="27" spans="16:84" ht="15" customHeight="1" x14ac:dyDescent="0.2">
      <c r="P27" s="266" t="str">
        <f t="shared" si="17"/>
        <v>SELF-SACRIFICE PROFILE:</v>
      </c>
      <c r="Q27" s="267"/>
      <c r="R27" s="267"/>
      <c r="S27" s="107">
        <v>2</v>
      </c>
      <c r="BA27" s="96" t="s">
        <v>369</v>
      </c>
      <c r="BD27" s="33">
        <v>7</v>
      </c>
    </row>
    <row r="28" spans="16:84" ht="15" customHeight="1" x14ac:dyDescent="0.2">
      <c r="P28" s="266" t="str">
        <f t="shared" si="17"/>
        <v>CONTROLLER /PUPPET MASTER/PERFECTIONIST PROFILE:</v>
      </c>
      <c r="Q28" s="267"/>
      <c r="R28" s="267"/>
      <c r="S28" s="107">
        <v>3</v>
      </c>
      <c r="BA28" s="33" t="s">
        <v>377</v>
      </c>
      <c r="BD28" s="33">
        <v>8</v>
      </c>
    </row>
    <row r="29" spans="16:84" ht="15" customHeight="1" x14ac:dyDescent="0.2">
      <c r="P29" s="266" t="str">
        <f t="shared" si="17"/>
        <v>ANGER, FRUSTRATION, IMPATIENCE PROFILE:</v>
      </c>
      <c r="Q29" s="267"/>
      <c r="R29" s="267"/>
      <c r="S29" s="107">
        <v>4</v>
      </c>
      <c r="BA29" s="96" t="s">
        <v>348</v>
      </c>
      <c r="BD29" s="33">
        <v>9</v>
      </c>
    </row>
    <row r="30" spans="16:84" ht="15" customHeight="1" x14ac:dyDescent="0.2">
      <c r="P30" s="266" t="str">
        <f t="shared" si="17"/>
        <v>CHASES SHINY OBJECTS PROFILE:</v>
      </c>
      <c r="Q30" s="267"/>
      <c r="R30" s="267"/>
      <c r="S30" s="107">
        <v>5</v>
      </c>
      <c r="BA30" s="33" t="s">
        <v>439</v>
      </c>
      <c r="BD30" s="33">
        <v>10</v>
      </c>
    </row>
    <row r="31" spans="16:84" ht="15" customHeight="1" x14ac:dyDescent="0.2">
      <c r="P31" s="266" t="str">
        <f t="shared" si="17"/>
        <v xml:space="preserve">TEAM PLAYER PROFILE: </v>
      </c>
      <c r="Q31" s="267"/>
      <c r="R31" s="267"/>
      <c r="S31" s="107">
        <v>6</v>
      </c>
      <c r="BA31" s="96" t="s">
        <v>440</v>
      </c>
      <c r="BD31" s="33">
        <v>11</v>
      </c>
    </row>
    <row r="32" spans="16:84" ht="15" customHeight="1" x14ac:dyDescent="0.2">
      <c r="P32" s="266" t="str">
        <f t="shared" si="17"/>
        <v>THE LONE WOLF PROFILE:</v>
      </c>
      <c r="Q32" s="267"/>
      <c r="R32" s="267"/>
      <c r="S32" s="107">
        <v>7</v>
      </c>
    </row>
    <row r="33" spans="1:53" ht="15" customHeight="1" x14ac:dyDescent="0.2">
      <c r="P33" s="266" t="str">
        <f t="shared" si="17"/>
        <v>CHAOS, REACTIVE MANAGEMENT PROFILE:</v>
      </c>
      <c r="Q33" s="267"/>
      <c r="R33" s="267"/>
      <c r="S33" s="107">
        <v>8</v>
      </c>
    </row>
    <row r="34" spans="1:53" ht="15" customHeight="1" x14ac:dyDescent="0.2">
      <c r="P34" s="266" t="str">
        <f t="shared" si="17"/>
        <v>OVERLY OPTIMISTIC PROFILE:  Glass half full</v>
      </c>
      <c r="Q34" s="267"/>
      <c r="R34" s="267"/>
      <c r="S34" s="107">
        <v>9</v>
      </c>
    </row>
    <row r="35" spans="1:53" ht="15" customHeight="1" x14ac:dyDescent="0.2">
      <c r="P35" s="266" t="str">
        <f t="shared" si="17"/>
        <v>PESSIMIST OR REALIST PROFILE:  Glass half empty</v>
      </c>
      <c r="Q35" s="267"/>
      <c r="R35" s="267"/>
      <c r="S35" s="107">
        <v>10</v>
      </c>
    </row>
    <row r="36" spans="1:53" ht="15" customHeight="1" x14ac:dyDescent="0.2">
      <c r="P36" s="277" t="str">
        <f t="shared" si="17"/>
        <v>BURNOUT PROFILE:</v>
      </c>
      <c r="Q36" s="278"/>
      <c r="R36" s="278"/>
      <c r="S36" s="108">
        <v>11</v>
      </c>
    </row>
    <row r="37" spans="1:53" ht="15" customHeight="1" x14ac:dyDescent="0.2">
      <c r="Q37" s="181"/>
      <c r="R37" s="181"/>
      <c r="S37" s="181"/>
      <c r="T37" s="181"/>
    </row>
    <row r="38" spans="1:53" ht="15" customHeight="1" x14ac:dyDescent="0.2">
      <c r="P38" s="279" t="s">
        <v>441</v>
      </c>
      <c r="Q38" s="279"/>
      <c r="R38" s="279"/>
      <c r="S38" s="279"/>
      <c r="T38" s="181"/>
    </row>
    <row r="39" spans="1:53" x14ac:dyDescent="0.2">
      <c r="A39" s="1"/>
      <c r="P39" s="279"/>
      <c r="Q39" s="279"/>
      <c r="R39" s="279"/>
      <c r="S39" s="279"/>
      <c r="T39" s="181"/>
    </row>
    <row r="40" spans="1:53" x14ac:dyDescent="0.2">
      <c r="P40" s="279"/>
      <c r="Q40" s="279"/>
      <c r="R40" s="279"/>
      <c r="S40" s="279"/>
      <c r="T40" s="181"/>
    </row>
    <row r="42" spans="1:53" x14ac:dyDescent="0.2">
      <c r="AY42" s="33">
        <f>MATCH(BA42,'6 Interpretive Guidelines'!A:A,FALSE)</f>
        <v>169</v>
      </c>
      <c r="AZ42" s="2">
        <v>1</v>
      </c>
      <c r="BA42" s="33" t="str">
        <f>VLOOKUP(AZ42,$AY$2:$BR$13,3,FALSE)</f>
        <v>ALPHA PROFILE:</v>
      </c>
    </row>
    <row r="43" spans="1:53" x14ac:dyDescent="0.2">
      <c r="A43" s="1"/>
      <c r="AY43" s="33">
        <f>MATCH(BA43,'6 Interpretive Guidelines'!A:A,FALSE)</f>
        <v>207</v>
      </c>
      <c r="AZ43" s="2">
        <v>2</v>
      </c>
      <c r="BA43" s="33" t="str">
        <f t="shared" ref="BA43:BA52" si="18">VLOOKUP(AZ43,$AY$2:$BR$13,3,FALSE)</f>
        <v>SELF-SACRIFICE PROFILE:</v>
      </c>
    </row>
    <row r="44" spans="1:53" x14ac:dyDescent="0.2">
      <c r="AY44" s="33">
        <f>MATCH(BA44,'6 Interpretive Guidelines'!A:A,FALSE)</f>
        <v>243</v>
      </c>
      <c r="AZ44" s="2">
        <v>3</v>
      </c>
      <c r="BA44" s="33" t="str">
        <f t="shared" si="18"/>
        <v>CONTROLLER /PUPPET MASTER/PERFECTIONIST PROFILE:</v>
      </c>
    </row>
    <row r="45" spans="1:53" x14ac:dyDescent="0.2">
      <c r="AY45" s="33">
        <f>MATCH(BA45,'6 Interpretive Guidelines'!A:A,FALSE)</f>
        <v>281</v>
      </c>
      <c r="AZ45" s="2">
        <v>4</v>
      </c>
      <c r="BA45" s="33" t="str">
        <f t="shared" si="18"/>
        <v>ANGER, FRUSTRATION, IMPATIENCE PROFILE:</v>
      </c>
    </row>
    <row r="46" spans="1:53" x14ac:dyDescent="0.2">
      <c r="AY46" s="33">
        <f>MATCH(BA46,'6 Interpretive Guidelines'!A:A,FALSE)</f>
        <v>520</v>
      </c>
      <c r="AZ46" s="2">
        <v>5</v>
      </c>
      <c r="BA46" s="33" t="str">
        <f t="shared" si="18"/>
        <v>CHASES SHINY OBJECTS PROFILE:</v>
      </c>
    </row>
    <row r="47" spans="1:53" x14ac:dyDescent="0.2">
      <c r="A47" s="1"/>
      <c r="AY47" s="33">
        <f>MATCH(BA47,'6 Interpretive Guidelines'!A:A,FALSE)</f>
        <v>452</v>
      </c>
      <c r="AZ47" s="2">
        <v>6</v>
      </c>
      <c r="BA47" s="33" t="str">
        <f t="shared" si="18"/>
        <v xml:space="preserve">TEAM PLAYER PROFILE: </v>
      </c>
    </row>
    <row r="48" spans="1:53" x14ac:dyDescent="0.2">
      <c r="AY48" s="33">
        <f>MATCH(BA48,'6 Interpretive Guidelines'!A:A,FALSE)</f>
        <v>486</v>
      </c>
      <c r="AZ48" s="2">
        <v>7</v>
      </c>
      <c r="BA48" s="33" t="str">
        <f t="shared" si="18"/>
        <v>THE LONE WOLF PROFILE:</v>
      </c>
    </row>
    <row r="49" spans="1:53" x14ac:dyDescent="0.2">
      <c r="AY49" s="33">
        <f>MATCH(BA49,'6 Interpretive Guidelines'!A:A,FALSE)</f>
        <v>356</v>
      </c>
      <c r="AZ49" s="2">
        <v>8</v>
      </c>
      <c r="BA49" s="33" t="str">
        <f t="shared" si="18"/>
        <v>CHAOS, REACTIVE MANAGEMENT PROFILE:</v>
      </c>
    </row>
    <row r="50" spans="1:53" x14ac:dyDescent="0.2">
      <c r="AY50" s="33">
        <f>MATCH(BA50,'6 Interpretive Guidelines'!A:A,FALSE)</f>
        <v>388</v>
      </c>
      <c r="AZ50" s="2">
        <v>9</v>
      </c>
      <c r="BA50" s="33" t="str">
        <f t="shared" si="18"/>
        <v>OVERLY OPTIMISTIC PROFILE:  Glass half full</v>
      </c>
    </row>
    <row r="51" spans="1:53" x14ac:dyDescent="0.2">
      <c r="A51" s="1"/>
      <c r="AY51" s="33">
        <f>MATCH(BA51,'6 Interpretive Guidelines'!A:A,FALSE)</f>
        <v>420</v>
      </c>
      <c r="AZ51" s="2">
        <v>10</v>
      </c>
      <c r="BA51" s="33" t="str">
        <f t="shared" si="18"/>
        <v>PESSIMIST OR REALIST PROFILE:  Glass half empty</v>
      </c>
    </row>
    <row r="52" spans="1:53" x14ac:dyDescent="0.2">
      <c r="AY52" s="33">
        <f>MATCH(BA52,'6 Interpretive Guidelines'!A:A,FALSE)</f>
        <v>315</v>
      </c>
      <c r="AZ52" s="2">
        <v>11</v>
      </c>
      <c r="BA52" s="33" t="str">
        <f t="shared" si="18"/>
        <v>BURNOUT PROFILE:</v>
      </c>
    </row>
    <row r="55" spans="1:53" x14ac:dyDescent="0.2">
      <c r="A55" s="1"/>
    </row>
    <row r="59" spans="1:53" x14ac:dyDescent="0.2">
      <c r="A59" s="1"/>
    </row>
  </sheetData>
  <sheetProtection algorithmName="SHA-512" hashValue="/r1uvP1x7O9Fxt2cxuaTIwyX3cuXSkmAt32lJwX+2K4m3WjkN0uRjXC+I5utV2JdHkMT9i8tX0Gt/Z5zelh/6A==" saltValue="WZrOJ6/9Txrh8PVQYtmYRQ==" spinCount="100000" sheet="1" selectLockedCells="1"/>
  <mergeCells count="19">
    <mergeCell ref="P33:R33"/>
    <mergeCell ref="P34:R34"/>
    <mergeCell ref="P35:R35"/>
    <mergeCell ref="P36:R36"/>
    <mergeCell ref="P38:S40"/>
    <mergeCell ref="BB1:BD1"/>
    <mergeCell ref="P22:S22"/>
    <mergeCell ref="P2:S2"/>
    <mergeCell ref="P6:S6"/>
    <mergeCell ref="P10:S10"/>
    <mergeCell ref="P14:S14"/>
    <mergeCell ref="P18:S18"/>
    <mergeCell ref="P31:R31"/>
    <mergeCell ref="P32:R32"/>
    <mergeCell ref="P26:R26"/>
    <mergeCell ref="P27:R27"/>
    <mergeCell ref="P28:R28"/>
    <mergeCell ref="P29:R29"/>
    <mergeCell ref="P30:R30"/>
  </mergeCells>
  <conditionalFormatting sqref="S26:S36">
    <cfRule type="colorScale" priority="30">
      <colorScale>
        <cfvo type="min"/>
        <cfvo type="percentile" val="50"/>
        <cfvo type="max"/>
        <color rgb="FFF8696B"/>
        <color rgb="FFFFEB84"/>
        <color rgb="FF63BE7B"/>
      </colorScale>
    </cfRule>
  </conditionalFormatting>
  <pageMargins left="0.25" right="0.25" top="0.75" bottom="0.75" header="0.3" footer="0.3"/>
  <pageSetup scale="47" fitToHeight="0" orientation="landscape" r:id="rId1"/>
  <headerFooter>
    <oddFooter>&amp;A</oddFooter>
  </headerFooter>
  <ignoredErrors>
    <ignoredError sqref="P26:R36"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B59"/>
  <sheetViews>
    <sheetView showGridLines="0" zoomScaleNormal="100" workbookViewId="0">
      <selection activeCell="P18" sqref="P18"/>
    </sheetView>
  </sheetViews>
  <sheetFormatPr baseColWidth="10" defaultColWidth="8.6640625" defaultRowHeight="15" x14ac:dyDescent="0.2"/>
  <cols>
    <col min="1" max="2" width="8.5" style="33" customWidth="1"/>
    <col min="3" max="3" width="8.5" style="17" customWidth="1"/>
    <col min="4" max="15" width="8.5" style="2" customWidth="1"/>
    <col min="16" max="16" width="26.6640625" style="33" bestFit="1" customWidth="1"/>
    <col min="17" max="18" width="9.5" style="33" bestFit="1" customWidth="1"/>
    <col min="19" max="20" width="8.6640625" style="33"/>
    <col min="21" max="21" width="25" style="33" bestFit="1" customWidth="1"/>
    <col min="22" max="22" width="3" style="33" bestFit="1" customWidth="1"/>
    <col min="23" max="23" width="8.6640625" style="33"/>
    <col min="24" max="24" width="25" style="33" bestFit="1" customWidth="1"/>
    <col min="25" max="25" width="3" style="33" bestFit="1" customWidth="1"/>
    <col min="26" max="26" width="8.6640625" style="33"/>
    <col min="27" max="27" width="26.6640625" style="33" hidden="1" customWidth="1"/>
    <col min="28" max="28" width="0" style="33" hidden="1" customWidth="1"/>
    <col min="29" max="16384" width="8.6640625" style="33"/>
  </cols>
  <sheetData>
    <row r="1" spans="16:21" ht="20" thickBot="1" x14ac:dyDescent="0.3">
      <c r="P1" s="89" t="s">
        <v>77</v>
      </c>
      <c r="Q1" s="88" t="s">
        <v>96</v>
      </c>
      <c r="R1" s="37" t="s">
        <v>95</v>
      </c>
    </row>
    <row r="2" spans="16:21" ht="15" customHeight="1" x14ac:dyDescent="0.2">
      <c r="P2" s="85" t="s">
        <v>117</v>
      </c>
      <c r="Q2" s="87">
        <f>'3 Symptom Survey Test'!C198</f>
        <v>0</v>
      </c>
      <c r="R2" s="83">
        <f>'8 Symptom Survey Re-Test'!C198</f>
        <v>0</v>
      </c>
    </row>
    <row r="3" spans="16:21" ht="15" customHeight="1" x14ac:dyDescent="0.2">
      <c r="P3" s="85" t="s">
        <v>116</v>
      </c>
      <c r="Q3" s="86">
        <f>'3 Symptom Survey Test'!C199</f>
        <v>0</v>
      </c>
      <c r="R3" s="83">
        <f>'8 Symptom Survey Re-Test'!C199</f>
        <v>0</v>
      </c>
      <c r="U3" s="1"/>
    </row>
    <row r="4" spans="16:21" ht="15" customHeight="1" x14ac:dyDescent="0.2">
      <c r="P4" s="85" t="s">
        <v>115</v>
      </c>
      <c r="Q4" s="84">
        <f>'3 Symptom Survey Test'!C200</f>
        <v>0</v>
      </c>
      <c r="R4" s="83">
        <f>'8 Symptom Survey Re-Test'!C200</f>
        <v>0</v>
      </c>
    </row>
    <row r="5" spans="16:21" ht="15" customHeight="1" x14ac:dyDescent="0.2">
      <c r="P5" s="85" t="s">
        <v>114</v>
      </c>
      <c r="Q5" s="84">
        <f>'3 Symptom Survey Test'!C201</f>
        <v>0</v>
      </c>
      <c r="R5" s="83">
        <f>'8 Symptom Survey Re-Test'!C201</f>
        <v>0</v>
      </c>
    </row>
    <row r="6" spans="16:21" ht="15" customHeight="1" x14ac:dyDescent="0.2">
      <c r="P6" s="85" t="s">
        <v>113</v>
      </c>
      <c r="Q6" s="84">
        <f>'3 Symptom Survey Test'!C202</f>
        <v>0</v>
      </c>
      <c r="R6" s="83">
        <f>'8 Symptom Survey Re-Test'!C202</f>
        <v>0</v>
      </c>
    </row>
    <row r="7" spans="16:21" ht="15" customHeight="1" x14ac:dyDescent="0.2">
      <c r="P7" s="85" t="s">
        <v>112</v>
      </c>
      <c r="Q7" s="84">
        <f>'3 Symptom Survey Test'!C203</f>
        <v>0</v>
      </c>
      <c r="R7" s="83">
        <f>'8 Symptom Survey Re-Test'!C203</f>
        <v>0</v>
      </c>
      <c r="U7" s="1"/>
    </row>
    <row r="8" spans="16:21" ht="15" customHeight="1" x14ac:dyDescent="0.2">
      <c r="P8" s="85" t="s">
        <v>111</v>
      </c>
      <c r="Q8" s="84">
        <f>'3 Symptom Survey Test'!C204</f>
        <v>0</v>
      </c>
      <c r="R8" s="83">
        <f>'8 Symptom Survey Re-Test'!C204</f>
        <v>0</v>
      </c>
    </row>
    <row r="9" spans="16:21" ht="15" customHeight="1" thickBot="1" x14ac:dyDescent="0.25">
      <c r="P9" s="82" t="s">
        <v>110</v>
      </c>
      <c r="Q9" s="81">
        <f>'3 Symptom Survey Test'!C205</f>
        <v>0</v>
      </c>
      <c r="R9" s="80">
        <f>'8 Symptom Survey Re-Test'!C205</f>
        <v>0</v>
      </c>
    </row>
    <row r="10" spans="16:21" ht="15" customHeight="1" x14ac:dyDescent="0.2"/>
    <row r="11" spans="16:21" ht="15" customHeight="1" x14ac:dyDescent="0.2">
      <c r="U11" s="1"/>
    </row>
    <row r="12" spans="16:21" ht="15" customHeight="1" x14ac:dyDescent="0.2"/>
    <row r="13" spans="16:21" ht="15" customHeight="1" x14ac:dyDescent="0.2"/>
    <row r="14" spans="16:21" ht="15" customHeight="1" x14ac:dyDescent="0.2"/>
    <row r="15" spans="16:21" ht="15" customHeight="1" x14ac:dyDescent="0.2">
      <c r="U15" s="1"/>
    </row>
    <row r="16" spans="16:21" ht="15" customHeight="1" x14ac:dyDescent="0.2"/>
    <row r="17" spans="16:28" ht="15" customHeight="1" x14ac:dyDescent="0.2">
      <c r="P17" s="1" t="s">
        <v>123</v>
      </c>
    </row>
    <row r="18" spans="16:28" ht="15" customHeight="1" x14ac:dyDescent="0.2">
      <c r="P18" s="214" t="str">
        <f>HYPERLINK("#'6 Interpretive Guidelines'!A"&amp;AB18,IF(SUM(R2:R11)=0,VLOOKUP(1,'3 Symptom Survey Test'!A198:F205,5,FALSE),VLOOKUP(1,'8 Symptom Survey Re-Test'!A198:F205,5,FALSE)))</f>
        <v>Sympathetic Dominance</v>
      </c>
      <c r="T18" s="210"/>
      <c r="AA18" s="61" t="str">
        <f>IF(SUM(R2:R11)=0,VLOOKUP(1,'3 Symptom Survey Test'!A198:F205,5,FALSE),VLOOKUP(1,'8 Symptom Survey Re-Test'!A198:F205,5,FALSE))</f>
        <v>Sympathetic Dominance</v>
      </c>
      <c r="AB18" s="61">
        <f>IFERROR(VLOOKUP(AA18,$AA$28:$AB$35,2,FALSE),1)</f>
        <v>76</v>
      </c>
    </row>
    <row r="19" spans="16:28" ht="15" customHeight="1" x14ac:dyDescent="0.2">
      <c r="U19" s="1"/>
    </row>
    <row r="20" spans="16:28" ht="15" customHeight="1" x14ac:dyDescent="0.2">
      <c r="P20" s="1" t="s">
        <v>122</v>
      </c>
    </row>
    <row r="21" spans="16:28" ht="15" customHeight="1" x14ac:dyDescent="0.2">
      <c r="P21" s="214" t="str">
        <f>HYPERLINK("#'6 Interpretive Guidelines'!A"&amp;AB21,IF(SUM(R2:R11)=0,VLOOKUP(2,'3 Symptom Survey Test'!A198:F205,5,FALSE),VLOOKUP(2,'8 Symptom Survey Re-Test'!A198:F205,5,FALSE)))</f>
        <v>Parasympathetic Dominance</v>
      </c>
      <c r="T21" s="210"/>
      <c r="AA21" s="61" t="str">
        <f>IF(SUM(R2:R11)=0,VLOOKUP(2,'3 Symptom Survey Test'!A198:F205,5,FALSE),VLOOKUP(2,'8 Symptom Survey Re-Test'!A198:F205,5,FALSE))</f>
        <v>Parasympathetic Dominance</v>
      </c>
      <c r="AB21" s="61">
        <f>IFERROR(VLOOKUP(AA21,$AA$28:$AB$35,2,FALSE),1)</f>
        <v>79</v>
      </c>
    </row>
    <row r="22" spans="16:28" ht="15" customHeight="1" x14ac:dyDescent="0.2"/>
    <row r="23" spans="16:28" ht="15" customHeight="1" x14ac:dyDescent="0.2">
      <c r="P23" s="1" t="s">
        <v>121</v>
      </c>
      <c r="U23" s="1"/>
    </row>
    <row r="24" spans="16:28" ht="15" customHeight="1" x14ac:dyDescent="0.2">
      <c r="P24" s="214" t="str">
        <f>HYPERLINK("#'6 Interpretive Guidelines'!A"&amp;AB24,IF(SUM(R2:R11)=0,VLOOKUP(3,'3 Symptom Survey Test'!A198:F205,5,FALSE),VLOOKUP(3,'8 Symptom Survey Re-Test'!A198:F205,5,FALSE)))</f>
        <v>Sugar Handling</v>
      </c>
      <c r="T24" s="210"/>
      <c r="AA24" s="61" t="str">
        <f>IF(SUM(R2:R11)=0,VLOOKUP(3,'3 Symptom Survey Test'!A198:F205,5,FALSE),VLOOKUP(3,'8 Symptom Survey Re-Test'!A198:F205,5,FALSE))</f>
        <v>Sugar Handling</v>
      </c>
      <c r="AB24" s="61">
        <f>IFERROR(VLOOKUP(AA24,$AA$28:$AB$35,2,FALSE),1)</f>
        <v>65</v>
      </c>
    </row>
    <row r="25" spans="16:28" ht="15" customHeight="1" x14ac:dyDescent="0.2"/>
    <row r="26" spans="16:28" ht="15" customHeight="1" x14ac:dyDescent="0.2"/>
    <row r="27" spans="16:28" ht="15" customHeight="1" x14ac:dyDescent="0.2"/>
    <row r="28" spans="16:28" ht="15" customHeight="1" x14ac:dyDescent="0.2">
      <c r="AA28" s="61" t="s">
        <v>117</v>
      </c>
      <c r="AB28" s="61">
        <v>76</v>
      </c>
    </row>
    <row r="29" spans="16:28" ht="15" customHeight="1" x14ac:dyDescent="0.2">
      <c r="AA29" s="61" t="s">
        <v>116</v>
      </c>
      <c r="AB29" s="61">
        <v>79</v>
      </c>
    </row>
    <row r="30" spans="16:28" ht="15" customHeight="1" x14ac:dyDescent="0.2">
      <c r="AA30" s="61" t="s">
        <v>115</v>
      </c>
      <c r="AB30" s="61">
        <v>65</v>
      </c>
    </row>
    <row r="31" spans="16:28" ht="15" customHeight="1" x14ac:dyDescent="0.2">
      <c r="AA31" s="61" t="s">
        <v>114</v>
      </c>
      <c r="AB31" s="61">
        <v>84</v>
      </c>
    </row>
    <row r="32" spans="16:28" ht="15" customHeight="1" x14ac:dyDescent="0.2">
      <c r="AA32" s="61" t="s">
        <v>113</v>
      </c>
      <c r="AB32" s="61">
        <v>63</v>
      </c>
    </row>
    <row r="33" spans="1:28" ht="15" customHeight="1" x14ac:dyDescent="0.2">
      <c r="AA33" s="61" t="s">
        <v>112</v>
      </c>
      <c r="AB33" s="61">
        <v>67</v>
      </c>
    </row>
    <row r="34" spans="1:28" ht="15" customHeight="1" x14ac:dyDescent="0.2">
      <c r="AA34" s="61" t="s">
        <v>111</v>
      </c>
      <c r="AB34" s="61">
        <v>82</v>
      </c>
    </row>
    <row r="35" spans="1:28" ht="15" customHeight="1" x14ac:dyDescent="0.2">
      <c r="AA35" s="61" t="s">
        <v>110</v>
      </c>
      <c r="AB35" s="61">
        <v>71</v>
      </c>
    </row>
    <row r="36" spans="1:28" ht="15" customHeight="1" x14ac:dyDescent="0.2"/>
    <row r="39" spans="1:28" x14ac:dyDescent="0.2">
      <c r="A39" s="1"/>
    </row>
    <row r="43" spans="1:28" x14ac:dyDescent="0.2">
      <c r="A43" s="1"/>
    </row>
    <row r="47" spans="1:28" x14ac:dyDescent="0.2">
      <c r="A47" s="1"/>
    </row>
    <row r="51" spans="1:1" x14ac:dyDescent="0.2">
      <c r="A51" s="1"/>
    </row>
    <row r="55" spans="1:1" x14ac:dyDescent="0.2">
      <c r="A55" s="1"/>
    </row>
    <row r="59" spans="1:1" x14ac:dyDescent="0.2">
      <c r="A59" s="1"/>
    </row>
  </sheetData>
  <sheetProtection algorithmName="SHA-512" hashValue="WLfAIO7s2J854aQR4a9O4DQHgzbbyvwqbFiAL4cjgFB3SXlK1NZl5NB433Utj3AvUqMzS5th1K+59pFv8FQ42w==" saltValue="cOmeSdUsUu/lIYRIEMDBEw==" spinCount="100000" sheet="1" selectLockedCells="1"/>
  <pageMargins left="0.31" right="0.59" top="0.57999999999999996" bottom="0.62" header="0.3" footer="0.3"/>
  <pageSetup scale="69" orientation="landscape" r:id="rId1"/>
  <headerFooter>
    <oddFooter>&amp;A</oddFooter>
  </headerFooter>
  <ignoredErrors>
    <ignoredError sqref="P18 P21 P2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A594"/>
  <sheetViews>
    <sheetView showGridLines="0" zoomScale="90" zoomScaleNormal="90" workbookViewId="0">
      <selection activeCell="A327" sqref="A327"/>
    </sheetView>
  </sheetViews>
  <sheetFormatPr baseColWidth="10" defaultColWidth="10.6640625" defaultRowHeight="15" x14ac:dyDescent="0.2"/>
  <cols>
    <col min="1" max="1" width="124.5" style="110" customWidth="1"/>
    <col min="2" max="25" width="10.6640625" style="110"/>
    <col min="26" max="26" width="3.33203125" style="110" hidden="1" customWidth="1"/>
    <col min="27" max="27" width="48.6640625" style="110" hidden="1" customWidth="1"/>
    <col min="28" max="16384" width="10.6640625" style="110"/>
  </cols>
  <sheetData>
    <row r="1" spans="1:10" ht="26" x14ac:dyDescent="0.3">
      <c r="A1" s="109" t="s">
        <v>284</v>
      </c>
    </row>
    <row r="4" spans="1:10" ht="24" customHeight="1" x14ac:dyDescent="0.3">
      <c r="A4" s="111" t="s">
        <v>512</v>
      </c>
      <c r="B4" s="111"/>
      <c r="C4" s="111"/>
      <c r="D4" s="111"/>
      <c r="E4" s="111"/>
      <c r="F4" s="111"/>
      <c r="G4" s="111"/>
      <c r="H4" s="112"/>
      <c r="I4" s="112"/>
      <c r="J4" s="112"/>
    </row>
    <row r="5" spans="1:10" s="114" customFormat="1" ht="30" customHeight="1" x14ac:dyDescent="0.2">
      <c r="A5" s="113" t="s">
        <v>511</v>
      </c>
      <c r="B5" s="113"/>
      <c r="C5" s="113"/>
      <c r="D5" s="113"/>
      <c r="E5" s="113"/>
      <c r="F5" s="113"/>
      <c r="G5" s="113"/>
      <c r="H5" s="113"/>
      <c r="I5" s="113"/>
      <c r="J5" s="113"/>
    </row>
    <row r="6" spans="1:10" s="114" customFormat="1" ht="17" x14ac:dyDescent="0.2">
      <c r="A6" s="115" t="s">
        <v>20</v>
      </c>
      <c r="B6" s="116" t="s">
        <v>20</v>
      </c>
      <c r="C6" s="117"/>
      <c r="D6" s="116"/>
      <c r="E6" s="118"/>
      <c r="F6" s="118"/>
      <c r="G6" s="118"/>
      <c r="H6" s="118"/>
      <c r="I6" s="118"/>
      <c r="J6" s="118"/>
    </row>
    <row r="7" spans="1:10" s="114" customFormat="1" ht="16" x14ac:dyDescent="0.2">
      <c r="A7" s="119"/>
      <c r="B7" s="118"/>
      <c r="C7" s="118"/>
      <c r="D7" s="118"/>
      <c r="E7" s="118"/>
      <c r="F7" s="118"/>
      <c r="G7" s="118"/>
      <c r="H7" s="118"/>
      <c r="I7" s="118"/>
      <c r="J7" s="118"/>
    </row>
    <row r="8" spans="1:10" s="114" customFormat="1" ht="30" customHeight="1" x14ac:dyDescent="0.2">
      <c r="A8" s="113" t="s">
        <v>285</v>
      </c>
      <c r="B8" s="113"/>
      <c r="C8" s="113"/>
      <c r="D8" s="113"/>
      <c r="E8" s="113"/>
      <c r="F8" s="113"/>
      <c r="G8" s="113"/>
      <c r="H8" s="113"/>
      <c r="I8" s="113"/>
      <c r="J8" s="113"/>
    </row>
    <row r="9" spans="1:10" s="114" customFormat="1" ht="17" x14ac:dyDescent="0.2">
      <c r="A9" s="115" t="s">
        <v>20</v>
      </c>
      <c r="B9" s="116" t="s">
        <v>20</v>
      </c>
      <c r="C9" s="117"/>
      <c r="D9" s="116"/>
      <c r="E9" s="118"/>
      <c r="F9" s="118"/>
      <c r="G9" s="118"/>
      <c r="H9" s="118"/>
      <c r="I9" s="118"/>
      <c r="J9" s="118"/>
    </row>
    <row r="10" spans="1:10" s="114" customFormat="1" ht="16" x14ac:dyDescent="0.2">
      <c r="A10" s="119"/>
      <c r="B10" s="118"/>
      <c r="C10" s="118"/>
      <c r="D10" s="118"/>
      <c r="E10" s="118"/>
      <c r="F10" s="118"/>
      <c r="G10" s="118"/>
      <c r="H10" s="118"/>
      <c r="I10" s="118"/>
      <c r="J10" s="118"/>
    </row>
    <row r="11" spans="1:10" s="114" customFormat="1" ht="45" customHeight="1" x14ac:dyDescent="0.2">
      <c r="A11" s="113" t="s">
        <v>514</v>
      </c>
      <c r="B11" s="113"/>
      <c r="C11" s="113"/>
      <c r="D11" s="113"/>
      <c r="E11" s="113"/>
      <c r="F11" s="113"/>
      <c r="G11" s="113"/>
      <c r="H11" s="113"/>
      <c r="I11" s="113"/>
      <c r="J11" s="113"/>
    </row>
    <row r="12" spans="1:10" ht="17" x14ac:dyDescent="0.2">
      <c r="A12" s="115" t="s">
        <v>20</v>
      </c>
      <c r="B12" s="120" t="s">
        <v>20</v>
      </c>
      <c r="C12" s="117"/>
      <c r="D12" s="120"/>
      <c r="E12" s="112"/>
      <c r="F12" s="112"/>
      <c r="G12" s="112"/>
      <c r="H12" s="112"/>
      <c r="I12" s="112"/>
      <c r="J12" s="112"/>
    </row>
    <row r="13" spans="1:10" x14ac:dyDescent="0.2">
      <c r="A13" s="121"/>
      <c r="B13" s="112"/>
      <c r="C13" s="112"/>
      <c r="D13" s="112"/>
      <c r="E13" s="112"/>
      <c r="F13" s="112"/>
      <c r="G13" s="112"/>
      <c r="H13" s="112"/>
      <c r="I13" s="112"/>
      <c r="J13" s="112"/>
    </row>
    <row r="14" spans="1:10" ht="24" customHeight="1" x14ac:dyDescent="0.3">
      <c r="A14" s="111" t="s">
        <v>513</v>
      </c>
      <c r="B14" s="111"/>
      <c r="C14" s="111"/>
      <c r="D14" s="111"/>
      <c r="E14" s="111"/>
      <c r="F14" s="111"/>
      <c r="G14" s="111"/>
      <c r="H14" s="112"/>
      <c r="I14" s="112"/>
      <c r="J14" s="112"/>
    </row>
    <row r="15" spans="1:10" s="114" customFormat="1" ht="15" customHeight="1" x14ac:dyDescent="0.2">
      <c r="A15" s="113" t="s">
        <v>515</v>
      </c>
      <c r="B15" s="113"/>
      <c r="C15" s="113"/>
      <c r="D15" s="113"/>
      <c r="E15" s="113"/>
      <c r="F15" s="113"/>
      <c r="G15" s="113"/>
      <c r="H15" s="113"/>
      <c r="I15" s="113"/>
      <c r="J15" s="113"/>
    </row>
    <row r="16" spans="1:10" s="114" customFormat="1" ht="17" x14ac:dyDescent="0.2">
      <c r="A16" s="115" t="s">
        <v>20</v>
      </c>
      <c r="B16" s="116" t="s">
        <v>20</v>
      </c>
      <c r="C16" s="117"/>
      <c r="D16" s="116"/>
      <c r="E16" s="118"/>
      <c r="F16" s="118"/>
      <c r="G16" s="118"/>
      <c r="H16" s="118"/>
      <c r="I16" s="118"/>
      <c r="J16" s="118"/>
    </row>
    <row r="17" spans="1:10" s="114" customFormat="1" ht="16" x14ac:dyDescent="0.2">
      <c r="A17" s="119"/>
      <c r="B17" s="118"/>
      <c r="C17" s="118"/>
      <c r="D17" s="118"/>
      <c r="E17" s="118"/>
      <c r="F17" s="118"/>
      <c r="G17" s="118"/>
      <c r="H17" s="118"/>
      <c r="I17" s="118"/>
      <c r="J17" s="118"/>
    </row>
    <row r="18" spans="1:10" s="114" customFormat="1" ht="30" customHeight="1" x14ac:dyDescent="0.2">
      <c r="A18" s="113" t="s">
        <v>286</v>
      </c>
      <c r="B18" s="113"/>
      <c r="C18" s="113"/>
      <c r="D18" s="113"/>
      <c r="E18" s="113"/>
      <c r="F18" s="113"/>
      <c r="G18" s="113"/>
      <c r="H18" s="113"/>
      <c r="I18" s="113"/>
      <c r="J18" s="113"/>
    </row>
    <row r="19" spans="1:10" s="114" customFormat="1" ht="17" x14ac:dyDescent="0.2">
      <c r="A19" s="115" t="s">
        <v>20</v>
      </c>
      <c r="B19" s="116" t="s">
        <v>20</v>
      </c>
      <c r="C19" s="117"/>
      <c r="D19" s="116"/>
      <c r="E19" s="118"/>
      <c r="F19" s="118"/>
      <c r="G19" s="118"/>
      <c r="H19" s="118"/>
      <c r="I19" s="118"/>
      <c r="J19" s="118"/>
    </row>
    <row r="20" spans="1:10" s="114" customFormat="1" ht="16" x14ac:dyDescent="0.2">
      <c r="A20" s="119"/>
      <c r="B20" s="118"/>
      <c r="C20" s="118"/>
      <c r="D20" s="118"/>
      <c r="E20" s="118"/>
      <c r="F20" s="118"/>
      <c r="G20" s="118"/>
      <c r="H20" s="118"/>
      <c r="I20" s="118"/>
      <c r="J20" s="118"/>
    </row>
    <row r="21" spans="1:10" s="114" customFormat="1" ht="30" customHeight="1" x14ac:dyDescent="0.2">
      <c r="A21" s="113" t="s">
        <v>287</v>
      </c>
      <c r="B21" s="113"/>
      <c r="C21" s="113"/>
      <c r="D21" s="113"/>
      <c r="E21" s="113"/>
      <c r="F21" s="113"/>
      <c r="G21" s="113"/>
      <c r="H21" s="113"/>
      <c r="I21" s="113"/>
      <c r="J21" s="113"/>
    </row>
    <row r="22" spans="1:10" ht="17" x14ac:dyDescent="0.2">
      <c r="A22" s="115" t="s">
        <v>20</v>
      </c>
      <c r="B22" s="120" t="s">
        <v>20</v>
      </c>
      <c r="C22" s="117"/>
      <c r="D22" s="116"/>
      <c r="E22" s="112"/>
      <c r="F22" s="112"/>
      <c r="G22" s="112"/>
      <c r="H22" s="112"/>
      <c r="I22" s="112"/>
      <c r="J22" s="112"/>
    </row>
    <row r="23" spans="1:10" x14ac:dyDescent="0.2">
      <c r="A23" s="121"/>
      <c r="B23" s="112"/>
      <c r="C23" s="112"/>
      <c r="D23" s="112"/>
      <c r="E23" s="112"/>
      <c r="F23" s="112"/>
      <c r="G23" s="112"/>
      <c r="H23" s="112"/>
      <c r="I23" s="112"/>
      <c r="J23" s="112"/>
    </row>
    <row r="24" spans="1:10" ht="24" customHeight="1" x14ac:dyDescent="0.3">
      <c r="A24" s="111" t="s">
        <v>80</v>
      </c>
      <c r="B24" s="111"/>
      <c r="C24" s="111"/>
      <c r="D24" s="111"/>
      <c r="E24" s="111"/>
      <c r="F24" s="111"/>
      <c r="G24" s="111"/>
      <c r="H24" s="112"/>
      <c r="I24" s="112"/>
      <c r="J24" s="112"/>
    </row>
    <row r="25" spans="1:10" s="114" customFormat="1" ht="30" customHeight="1" x14ac:dyDescent="0.2">
      <c r="A25" s="113" t="s">
        <v>516</v>
      </c>
      <c r="B25" s="113"/>
      <c r="C25" s="113"/>
      <c r="D25" s="113"/>
      <c r="E25" s="113"/>
      <c r="F25" s="113"/>
      <c r="G25" s="113"/>
      <c r="H25" s="113"/>
      <c r="I25" s="113"/>
      <c r="J25" s="113"/>
    </row>
    <row r="26" spans="1:10" s="114" customFormat="1" ht="17" x14ac:dyDescent="0.2">
      <c r="A26" s="115" t="s">
        <v>20</v>
      </c>
      <c r="B26" s="116" t="s">
        <v>20</v>
      </c>
      <c r="C26" s="117"/>
      <c r="D26" s="116"/>
      <c r="E26" s="118"/>
      <c r="F26" s="118"/>
      <c r="G26" s="118"/>
      <c r="H26" s="118"/>
      <c r="I26" s="118"/>
      <c r="J26" s="118"/>
    </row>
    <row r="27" spans="1:10" s="114" customFormat="1" ht="16" x14ac:dyDescent="0.2">
      <c r="A27" s="119"/>
      <c r="B27" s="118"/>
      <c r="C27" s="118"/>
      <c r="D27" s="118"/>
      <c r="E27" s="118"/>
      <c r="F27" s="118"/>
      <c r="G27" s="118"/>
      <c r="H27" s="118"/>
      <c r="I27" s="118"/>
      <c r="J27" s="118"/>
    </row>
    <row r="28" spans="1:10" s="114" customFormat="1" ht="60" customHeight="1" x14ac:dyDescent="0.2">
      <c r="A28" s="113" t="s">
        <v>517</v>
      </c>
      <c r="B28" s="113"/>
      <c r="C28" s="113"/>
      <c r="D28" s="113"/>
      <c r="E28" s="113"/>
      <c r="F28" s="113"/>
      <c r="G28" s="113"/>
      <c r="H28" s="113"/>
      <c r="I28" s="113"/>
      <c r="J28" s="113"/>
    </row>
    <row r="29" spans="1:10" s="114" customFormat="1" ht="17" x14ac:dyDescent="0.2">
      <c r="A29" s="115" t="s">
        <v>20</v>
      </c>
      <c r="B29" s="116"/>
      <c r="C29" s="117" t="s">
        <v>20</v>
      </c>
      <c r="D29" s="116"/>
      <c r="E29" s="118"/>
      <c r="F29" s="118"/>
      <c r="G29" s="118"/>
      <c r="H29" s="118"/>
      <c r="I29" s="118"/>
      <c r="J29" s="118"/>
    </row>
    <row r="30" spans="1:10" s="114" customFormat="1" ht="16" x14ac:dyDescent="0.2">
      <c r="A30" s="119"/>
      <c r="B30" s="118"/>
      <c r="C30" s="118"/>
      <c r="D30" s="118"/>
      <c r="E30" s="118"/>
      <c r="F30" s="118"/>
      <c r="G30" s="118"/>
      <c r="H30" s="118"/>
      <c r="I30" s="118"/>
      <c r="J30" s="118"/>
    </row>
    <row r="31" spans="1:10" s="114" customFormat="1" ht="30" customHeight="1" x14ac:dyDescent="0.2">
      <c r="A31" s="113" t="s">
        <v>518</v>
      </c>
      <c r="B31" s="113"/>
      <c r="C31" s="113"/>
      <c r="D31" s="113"/>
      <c r="E31" s="113"/>
      <c r="F31" s="113"/>
      <c r="G31" s="113"/>
      <c r="H31" s="113"/>
      <c r="I31" s="113"/>
      <c r="J31" s="113"/>
    </row>
    <row r="32" spans="1:10" ht="17" x14ac:dyDescent="0.2">
      <c r="A32" s="115" t="s">
        <v>20</v>
      </c>
      <c r="B32" s="120" t="s">
        <v>20</v>
      </c>
      <c r="C32" s="117"/>
      <c r="D32" s="116"/>
      <c r="E32" s="112"/>
      <c r="F32" s="112"/>
      <c r="G32" s="112"/>
      <c r="H32" s="112"/>
      <c r="I32" s="112"/>
      <c r="J32" s="112"/>
    </row>
    <row r="33" spans="1:10" x14ac:dyDescent="0.2">
      <c r="A33" s="121"/>
      <c r="B33" s="112"/>
      <c r="C33" s="112"/>
      <c r="D33" s="112"/>
      <c r="E33" s="112"/>
      <c r="F33" s="112"/>
      <c r="G33" s="112"/>
      <c r="H33" s="112"/>
      <c r="I33" s="112"/>
      <c r="J33" s="112"/>
    </row>
    <row r="34" spans="1:10" ht="24" customHeight="1" x14ac:dyDescent="0.3">
      <c r="A34" s="111" t="s">
        <v>81</v>
      </c>
      <c r="B34" s="111"/>
      <c r="C34" s="111"/>
      <c r="D34" s="111"/>
      <c r="E34" s="111"/>
      <c r="F34" s="111"/>
      <c r="G34" s="111"/>
      <c r="H34" s="112"/>
      <c r="I34" s="112"/>
      <c r="J34" s="112"/>
    </row>
    <row r="35" spans="1:10" s="114" customFormat="1" ht="30" customHeight="1" x14ac:dyDescent="0.2">
      <c r="A35" s="113" t="s">
        <v>519</v>
      </c>
      <c r="B35" s="113"/>
      <c r="C35" s="113"/>
      <c r="D35" s="113"/>
      <c r="E35" s="113"/>
      <c r="F35" s="113"/>
      <c r="G35" s="113"/>
      <c r="H35" s="113"/>
      <c r="I35" s="113"/>
      <c r="J35" s="113"/>
    </row>
    <row r="36" spans="1:10" s="114" customFormat="1" ht="17" x14ac:dyDescent="0.2">
      <c r="A36" s="115" t="s">
        <v>20</v>
      </c>
      <c r="B36" s="116" t="s">
        <v>20</v>
      </c>
      <c r="C36" s="117"/>
      <c r="D36" s="116"/>
      <c r="E36" s="118"/>
      <c r="F36" s="118"/>
      <c r="G36" s="118"/>
      <c r="H36" s="118"/>
      <c r="I36" s="118"/>
      <c r="J36" s="118"/>
    </row>
    <row r="37" spans="1:10" s="114" customFormat="1" ht="16" x14ac:dyDescent="0.2">
      <c r="A37" s="119"/>
      <c r="B37" s="118"/>
      <c r="C37" s="118"/>
      <c r="D37" s="118"/>
      <c r="E37" s="118"/>
      <c r="F37" s="118"/>
      <c r="G37" s="118"/>
      <c r="H37" s="118"/>
      <c r="I37" s="118"/>
      <c r="J37" s="118"/>
    </row>
    <row r="38" spans="1:10" s="114" customFormat="1" ht="30" customHeight="1" x14ac:dyDescent="0.2">
      <c r="A38" s="113" t="s">
        <v>288</v>
      </c>
      <c r="B38" s="113"/>
      <c r="C38" s="113"/>
      <c r="D38" s="113"/>
      <c r="E38" s="113"/>
      <c r="F38" s="113"/>
      <c r="G38" s="113"/>
      <c r="H38" s="113"/>
      <c r="I38" s="113"/>
      <c r="J38" s="113"/>
    </row>
    <row r="39" spans="1:10" s="114" customFormat="1" ht="17" x14ac:dyDescent="0.2">
      <c r="A39" s="115" t="s">
        <v>20</v>
      </c>
      <c r="B39" s="116" t="s">
        <v>20</v>
      </c>
      <c r="C39" s="117"/>
      <c r="D39" s="116"/>
      <c r="E39" s="118"/>
      <c r="F39" s="118"/>
      <c r="G39" s="118"/>
      <c r="H39" s="118"/>
      <c r="I39" s="118"/>
      <c r="J39" s="118"/>
    </row>
    <row r="40" spans="1:10" s="114" customFormat="1" ht="16" x14ac:dyDescent="0.2">
      <c r="A40" s="119"/>
      <c r="B40" s="118"/>
      <c r="C40" s="118"/>
      <c r="D40" s="118"/>
      <c r="E40" s="118"/>
      <c r="F40" s="118"/>
      <c r="G40" s="118"/>
      <c r="H40" s="118"/>
      <c r="I40" s="118"/>
      <c r="J40" s="118"/>
    </row>
    <row r="41" spans="1:10" s="114" customFormat="1" ht="30" customHeight="1" x14ac:dyDescent="0.2">
      <c r="A41" s="113" t="s">
        <v>520</v>
      </c>
      <c r="B41" s="113"/>
      <c r="C41" s="113"/>
      <c r="D41" s="113"/>
      <c r="E41" s="113"/>
      <c r="F41" s="113"/>
      <c r="G41" s="113"/>
      <c r="H41" s="113"/>
      <c r="I41" s="113"/>
      <c r="J41" s="113"/>
    </row>
    <row r="42" spans="1:10" ht="17" x14ac:dyDescent="0.2">
      <c r="A42" s="115" t="s">
        <v>20</v>
      </c>
      <c r="B42" s="120" t="s">
        <v>20</v>
      </c>
      <c r="C42" s="117"/>
      <c r="D42" s="116"/>
      <c r="E42" s="112"/>
      <c r="F42" s="112"/>
      <c r="G42" s="112"/>
      <c r="H42" s="112"/>
      <c r="I42" s="112"/>
      <c r="J42" s="112"/>
    </row>
    <row r="43" spans="1:10" x14ac:dyDescent="0.2">
      <c r="A43" s="121"/>
      <c r="B43" s="112"/>
      <c r="C43" s="112"/>
      <c r="D43" s="112"/>
      <c r="E43" s="112"/>
      <c r="F43" s="112"/>
      <c r="G43" s="112"/>
      <c r="H43" s="112"/>
      <c r="I43" s="112"/>
      <c r="J43" s="112"/>
    </row>
    <row r="44" spans="1:10" ht="24" customHeight="1" x14ac:dyDescent="0.3">
      <c r="A44" s="111" t="s">
        <v>82</v>
      </c>
      <c r="B44" s="111"/>
      <c r="C44" s="111"/>
      <c r="D44" s="111"/>
      <c r="E44" s="111"/>
      <c r="F44" s="111"/>
      <c r="G44" s="111"/>
      <c r="H44" s="112"/>
      <c r="I44" s="112"/>
      <c r="J44" s="112"/>
    </row>
    <row r="45" spans="1:10" s="114" customFormat="1" ht="30" customHeight="1" x14ac:dyDescent="0.2">
      <c r="A45" s="113" t="s">
        <v>521</v>
      </c>
      <c r="B45" s="113"/>
      <c r="C45" s="113"/>
      <c r="D45" s="113"/>
      <c r="E45" s="113"/>
      <c r="F45" s="113"/>
      <c r="G45" s="113"/>
      <c r="H45" s="113"/>
      <c r="I45" s="113"/>
      <c r="J45" s="113"/>
    </row>
    <row r="46" spans="1:10" s="114" customFormat="1" ht="17" x14ac:dyDescent="0.2">
      <c r="A46" s="115" t="s">
        <v>20</v>
      </c>
      <c r="B46" s="116" t="s">
        <v>20</v>
      </c>
      <c r="C46" s="117"/>
      <c r="D46" s="116"/>
      <c r="E46" s="118"/>
      <c r="F46" s="118"/>
      <c r="G46" s="118"/>
      <c r="H46" s="118"/>
      <c r="I46" s="118"/>
      <c r="J46" s="118"/>
    </row>
    <row r="47" spans="1:10" s="114" customFormat="1" ht="16" x14ac:dyDescent="0.2">
      <c r="A47" s="119"/>
      <c r="B47" s="118"/>
      <c r="C47" s="118"/>
      <c r="D47" s="118"/>
      <c r="E47" s="118"/>
      <c r="F47" s="118"/>
      <c r="G47" s="118"/>
      <c r="H47" s="118"/>
      <c r="I47" s="118"/>
      <c r="J47" s="118"/>
    </row>
    <row r="48" spans="1:10" s="114" customFormat="1" ht="30" customHeight="1" x14ac:dyDescent="0.2">
      <c r="A48" s="113" t="s">
        <v>289</v>
      </c>
      <c r="B48" s="113"/>
      <c r="C48" s="113"/>
      <c r="D48" s="113"/>
      <c r="E48" s="113"/>
      <c r="F48" s="113"/>
      <c r="G48" s="113"/>
      <c r="H48" s="113"/>
      <c r="I48" s="113"/>
      <c r="J48" s="113"/>
    </row>
    <row r="49" spans="1:10" s="114" customFormat="1" ht="17" x14ac:dyDescent="0.2">
      <c r="A49" s="115" t="s">
        <v>20</v>
      </c>
      <c r="B49" s="116" t="s">
        <v>20</v>
      </c>
      <c r="C49" s="117"/>
      <c r="D49" s="116"/>
      <c r="E49" s="118"/>
      <c r="F49" s="118"/>
      <c r="G49" s="118"/>
      <c r="H49" s="118"/>
      <c r="I49" s="118"/>
      <c r="J49" s="118"/>
    </row>
    <row r="50" spans="1:10" s="114" customFormat="1" ht="16" x14ac:dyDescent="0.2">
      <c r="A50" s="119"/>
      <c r="B50" s="118"/>
      <c r="C50" s="118"/>
      <c r="D50" s="118"/>
      <c r="E50" s="118"/>
      <c r="F50" s="118"/>
      <c r="G50" s="118"/>
      <c r="H50" s="118"/>
      <c r="I50" s="118"/>
      <c r="J50" s="118"/>
    </row>
    <row r="51" spans="1:10" s="114" customFormat="1" ht="30" customHeight="1" x14ac:dyDescent="0.2">
      <c r="A51" s="113" t="s">
        <v>522</v>
      </c>
      <c r="B51" s="113"/>
      <c r="C51" s="113"/>
      <c r="D51" s="113"/>
      <c r="E51" s="113"/>
      <c r="F51" s="113"/>
      <c r="G51" s="113"/>
      <c r="H51" s="113"/>
      <c r="I51" s="113"/>
      <c r="J51" s="113"/>
    </row>
    <row r="52" spans="1:10" ht="17" x14ac:dyDescent="0.2">
      <c r="A52" s="115" t="s">
        <v>20</v>
      </c>
      <c r="B52" s="120" t="s">
        <v>20</v>
      </c>
      <c r="C52" s="117"/>
      <c r="D52" s="116"/>
      <c r="E52" s="112"/>
      <c r="F52" s="112"/>
      <c r="G52" s="112"/>
      <c r="H52" s="112"/>
      <c r="I52" s="112"/>
      <c r="J52" s="112"/>
    </row>
    <row r="53" spans="1:10" x14ac:dyDescent="0.2">
      <c r="A53" s="121"/>
      <c r="B53" s="112"/>
      <c r="C53" s="112"/>
      <c r="D53" s="112"/>
      <c r="E53" s="112"/>
      <c r="F53" s="112"/>
      <c r="G53" s="112"/>
      <c r="H53" s="112"/>
      <c r="I53" s="112"/>
      <c r="J53" s="112"/>
    </row>
    <row r="54" spans="1:10" ht="24" customHeight="1" x14ac:dyDescent="0.3">
      <c r="A54" s="111" t="s">
        <v>59</v>
      </c>
      <c r="B54" s="111"/>
      <c r="C54" s="111"/>
      <c r="D54" s="111"/>
      <c r="E54" s="111"/>
      <c r="F54" s="111"/>
      <c r="G54" s="111"/>
      <c r="H54" s="112"/>
      <c r="I54" s="112"/>
      <c r="J54" s="112"/>
    </row>
    <row r="55" spans="1:10" s="114" customFormat="1" ht="15" customHeight="1" x14ac:dyDescent="0.2">
      <c r="A55" s="113" t="s">
        <v>523</v>
      </c>
      <c r="B55" s="113"/>
      <c r="C55" s="113"/>
      <c r="D55" s="113"/>
      <c r="E55" s="113"/>
      <c r="F55" s="113"/>
      <c r="G55" s="113"/>
      <c r="H55" s="113"/>
      <c r="I55" s="113"/>
      <c r="J55" s="113"/>
    </row>
    <row r="56" spans="1:10" ht="17" x14ac:dyDescent="0.2">
      <c r="A56" s="115" t="s">
        <v>20</v>
      </c>
      <c r="B56" s="120" t="s">
        <v>20</v>
      </c>
      <c r="C56" s="117"/>
      <c r="D56" s="116"/>
      <c r="E56" s="112"/>
      <c r="F56" s="112"/>
      <c r="G56" s="112"/>
      <c r="H56" s="112"/>
      <c r="I56" s="112"/>
      <c r="J56" s="112"/>
    </row>
    <row r="57" spans="1:10" s="124" customFormat="1" ht="16" x14ac:dyDescent="0.2">
      <c r="A57" s="122"/>
      <c r="B57" s="123"/>
      <c r="C57" s="123"/>
      <c r="D57" s="123"/>
      <c r="E57" s="123"/>
      <c r="F57" s="123"/>
      <c r="G57" s="123"/>
      <c r="H57" s="123"/>
      <c r="I57" s="123"/>
      <c r="J57" s="123"/>
    </row>
    <row r="58" spans="1:10" s="124" customFormat="1" ht="26" x14ac:dyDescent="0.3">
      <c r="A58" s="109" t="s">
        <v>109</v>
      </c>
      <c r="B58" s="123"/>
      <c r="C58" s="123"/>
      <c r="D58" s="123"/>
      <c r="E58" s="123"/>
      <c r="F58" s="123"/>
      <c r="G58" s="123"/>
      <c r="H58" s="123"/>
      <c r="I58" s="123"/>
      <c r="J58" s="123"/>
    </row>
    <row r="59" spans="1:10" s="124" customFormat="1" ht="16" x14ac:dyDescent="0.2">
      <c r="A59" s="122"/>
      <c r="B59" s="123"/>
      <c r="C59" s="123"/>
      <c r="D59" s="123"/>
      <c r="E59" s="123"/>
      <c r="F59" s="123"/>
      <c r="G59" s="123"/>
      <c r="H59" s="123"/>
      <c r="I59" s="123"/>
      <c r="J59" s="123"/>
    </row>
    <row r="60" spans="1:10" s="124" customFormat="1" ht="16" x14ac:dyDescent="0.2">
      <c r="A60" s="191" t="s">
        <v>532</v>
      </c>
      <c r="B60" s="123"/>
      <c r="C60" s="123"/>
      <c r="D60" s="123"/>
      <c r="E60" s="123"/>
      <c r="F60" s="123"/>
      <c r="G60" s="123"/>
      <c r="H60" s="123"/>
      <c r="I60" s="123"/>
      <c r="J60" s="123"/>
    </row>
    <row r="61" spans="1:10" s="124" customFormat="1" ht="16" x14ac:dyDescent="0.2">
      <c r="A61" s="189"/>
      <c r="B61" s="123"/>
      <c r="C61" s="123"/>
      <c r="D61" s="123"/>
      <c r="E61" s="123"/>
      <c r="F61" s="123"/>
      <c r="G61" s="123"/>
      <c r="H61" s="123"/>
      <c r="I61" s="123"/>
      <c r="J61" s="123"/>
    </row>
    <row r="62" spans="1:10" s="124" customFormat="1" ht="135" customHeight="1" x14ac:dyDescent="0.2">
      <c r="A62" s="189"/>
      <c r="B62" s="123"/>
      <c r="C62" s="123"/>
      <c r="D62" s="123"/>
      <c r="E62" s="123"/>
      <c r="F62" s="123"/>
      <c r="G62" s="123"/>
      <c r="H62" s="123"/>
      <c r="I62" s="123"/>
      <c r="J62" s="123"/>
    </row>
    <row r="63" spans="1:10" s="213" customFormat="1" ht="55" customHeight="1" x14ac:dyDescent="0.2">
      <c r="A63" s="211" t="s">
        <v>458</v>
      </c>
      <c r="B63" s="212"/>
      <c r="C63" s="212"/>
      <c r="D63" s="212"/>
      <c r="E63" s="212"/>
      <c r="F63" s="212"/>
      <c r="G63" s="212"/>
      <c r="H63" s="212"/>
      <c r="I63" s="212"/>
      <c r="J63" s="212"/>
    </row>
    <row r="64" spans="1:10" s="124" customFormat="1" ht="16" x14ac:dyDescent="0.2">
      <c r="A64" s="122"/>
      <c r="B64" s="123"/>
      <c r="C64" s="123"/>
      <c r="D64" s="123"/>
      <c r="E64" s="123"/>
      <c r="F64" s="123"/>
      <c r="G64" s="123"/>
      <c r="H64" s="123"/>
      <c r="I64" s="123"/>
      <c r="J64" s="123"/>
    </row>
    <row r="65" spans="1:10" s="124" customFormat="1" ht="34" x14ac:dyDescent="0.2">
      <c r="A65" s="190" t="s">
        <v>459</v>
      </c>
      <c r="B65" s="123"/>
      <c r="C65" s="123"/>
      <c r="D65" s="123"/>
      <c r="E65" s="123"/>
      <c r="F65" s="123"/>
      <c r="G65" s="123"/>
      <c r="H65" s="123"/>
      <c r="I65" s="123"/>
      <c r="J65" s="123"/>
    </row>
    <row r="66" spans="1:10" s="124" customFormat="1" ht="16" x14ac:dyDescent="0.2">
      <c r="A66" s="122"/>
      <c r="B66" s="123"/>
      <c r="C66" s="123"/>
      <c r="D66" s="123"/>
      <c r="E66" s="123"/>
      <c r="F66" s="123"/>
      <c r="G66" s="123"/>
      <c r="H66" s="123"/>
      <c r="I66" s="123"/>
      <c r="J66" s="123"/>
    </row>
    <row r="67" spans="1:10" s="124" customFormat="1" ht="34" x14ac:dyDescent="0.2">
      <c r="A67" s="190" t="s">
        <v>460</v>
      </c>
      <c r="B67" s="123"/>
      <c r="C67" s="123"/>
      <c r="D67" s="123"/>
      <c r="E67" s="123"/>
      <c r="F67" s="123"/>
      <c r="G67" s="123"/>
      <c r="H67" s="123"/>
      <c r="I67" s="123"/>
      <c r="J67" s="123"/>
    </row>
    <row r="68" spans="1:10" s="124" customFormat="1" ht="16" x14ac:dyDescent="0.2">
      <c r="A68" s="122"/>
      <c r="B68" s="123"/>
      <c r="C68" s="123"/>
      <c r="D68" s="123"/>
      <c r="E68" s="123"/>
      <c r="F68" s="123"/>
      <c r="G68" s="123"/>
      <c r="H68" s="123"/>
      <c r="I68" s="123"/>
      <c r="J68" s="123"/>
    </row>
    <row r="69" spans="1:10" s="124" customFormat="1" ht="51" x14ac:dyDescent="0.2">
      <c r="A69" s="190" t="s">
        <v>529</v>
      </c>
      <c r="B69" s="123"/>
      <c r="C69" s="123"/>
      <c r="D69" s="123"/>
      <c r="E69" s="123"/>
      <c r="F69" s="123"/>
      <c r="G69" s="123"/>
      <c r="H69" s="123"/>
      <c r="I69" s="123"/>
      <c r="J69" s="123"/>
    </row>
    <row r="70" spans="1:10" s="124" customFormat="1" ht="16" x14ac:dyDescent="0.2">
      <c r="A70" s="122"/>
      <c r="B70" s="123"/>
      <c r="C70" s="123"/>
      <c r="D70" s="123"/>
      <c r="E70" s="123"/>
      <c r="F70" s="123"/>
      <c r="G70" s="123"/>
      <c r="H70" s="123"/>
      <c r="I70" s="123"/>
      <c r="J70" s="123"/>
    </row>
    <row r="71" spans="1:10" s="124" customFormat="1" ht="34" x14ac:dyDescent="0.2">
      <c r="A71" s="190" t="s">
        <v>530</v>
      </c>
      <c r="B71" s="123"/>
      <c r="C71" s="123"/>
      <c r="D71" s="123"/>
      <c r="E71" s="123"/>
      <c r="F71" s="123"/>
      <c r="G71" s="123"/>
      <c r="H71" s="123"/>
      <c r="I71" s="123"/>
      <c r="J71" s="123"/>
    </row>
    <row r="72" spans="1:10" s="124" customFormat="1" ht="17" x14ac:dyDescent="0.2">
      <c r="A72" s="122" t="s">
        <v>20</v>
      </c>
      <c r="B72" s="123"/>
      <c r="C72" s="123"/>
      <c r="D72" s="123"/>
      <c r="E72" s="123"/>
      <c r="F72" s="123"/>
      <c r="G72" s="123"/>
      <c r="H72" s="123"/>
      <c r="I72" s="123"/>
      <c r="J72" s="123"/>
    </row>
    <row r="73" spans="1:10" s="124" customFormat="1" ht="16" x14ac:dyDescent="0.2">
      <c r="A73" s="191" t="s">
        <v>531</v>
      </c>
      <c r="B73" s="123"/>
      <c r="C73" s="123"/>
      <c r="D73" s="123"/>
      <c r="E73" s="123"/>
      <c r="F73" s="123"/>
      <c r="G73" s="123"/>
      <c r="H73" s="123"/>
      <c r="I73" s="123"/>
      <c r="J73" s="123"/>
    </row>
    <row r="74" spans="1:10" s="124" customFormat="1" ht="16" x14ac:dyDescent="0.2">
      <c r="A74" s="122"/>
      <c r="B74" s="123"/>
      <c r="C74" s="123"/>
      <c r="D74" s="123"/>
      <c r="E74" s="123"/>
      <c r="F74" s="123"/>
      <c r="G74" s="123"/>
      <c r="H74" s="123"/>
      <c r="I74" s="123"/>
      <c r="J74" s="123"/>
    </row>
    <row r="75" spans="1:10" s="124" customFormat="1" ht="120" customHeight="1" x14ac:dyDescent="0.2">
      <c r="A75" s="122"/>
      <c r="B75" s="123"/>
      <c r="C75" s="123"/>
      <c r="D75" s="123"/>
      <c r="E75" s="123"/>
      <c r="F75" s="123"/>
      <c r="G75" s="123"/>
      <c r="H75" s="123"/>
      <c r="I75" s="123"/>
      <c r="J75" s="123"/>
    </row>
    <row r="76" spans="1:10" s="124" customFormat="1" ht="34" x14ac:dyDescent="0.2">
      <c r="A76" s="190" t="s">
        <v>533</v>
      </c>
      <c r="B76" s="123"/>
      <c r="C76" s="123"/>
      <c r="D76" s="123"/>
      <c r="E76" s="123"/>
      <c r="F76" s="123"/>
      <c r="G76" s="123"/>
      <c r="H76" s="123"/>
      <c r="I76" s="123"/>
      <c r="J76" s="123"/>
    </row>
    <row r="77" spans="1:10" s="124" customFormat="1" ht="16" x14ac:dyDescent="0.2">
      <c r="A77" s="122"/>
      <c r="B77" s="123"/>
      <c r="C77" s="123"/>
      <c r="D77" s="123"/>
      <c r="E77" s="123"/>
      <c r="F77" s="123"/>
      <c r="G77" s="123"/>
      <c r="H77" s="123"/>
      <c r="I77" s="123"/>
      <c r="J77" s="123"/>
    </row>
    <row r="78" spans="1:10" s="124" customFormat="1" ht="165" customHeight="1" x14ac:dyDescent="0.2">
      <c r="A78" s="122"/>
      <c r="B78" s="123"/>
      <c r="C78" s="123"/>
      <c r="D78" s="123"/>
      <c r="E78" s="123"/>
      <c r="F78" s="123"/>
      <c r="G78" s="123"/>
      <c r="H78" s="123"/>
      <c r="I78" s="123"/>
      <c r="J78" s="123"/>
    </row>
    <row r="79" spans="1:10" s="124" customFormat="1" ht="34" x14ac:dyDescent="0.2">
      <c r="A79" s="190" t="s">
        <v>461</v>
      </c>
      <c r="B79" s="123"/>
      <c r="C79" s="123"/>
      <c r="D79" s="123"/>
      <c r="E79" s="123"/>
      <c r="F79" s="123"/>
      <c r="G79" s="123"/>
      <c r="H79" s="123"/>
      <c r="I79" s="123"/>
      <c r="J79" s="123"/>
    </row>
    <row r="80" spans="1:10" s="124" customFormat="1" ht="16" x14ac:dyDescent="0.2">
      <c r="A80" s="122"/>
      <c r="B80" s="123"/>
      <c r="C80" s="123"/>
      <c r="D80" s="123"/>
      <c r="E80" s="123"/>
      <c r="F80" s="123"/>
      <c r="G80" s="123"/>
      <c r="H80" s="123"/>
      <c r="I80" s="123"/>
      <c r="J80" s="123"/>
    </row>
    <row r="81" spans="1:10" s="124" customFormat="1" ht="165" customHeight="1" x14ac:dyDescent="0.2">
      <c r="A81" s="122"/>
      <c r="B81" s="123"/>
      <c r="C81" s="123"/>
      <c r="D81" s="123"/>
      <c r="E81" s="123"/>
      <c r="F81" s="123"/>
      <c r="G81" s="123"/>
      <c r="H81" s="123"/>
      <c r="I81" s="123"/>
      <c r="J81" s="123"/>
    </row>
    <row r="82" spans="1:10" s="124" customFormat="1" ht="51" x14ac:dyDescent="0.2">
      <c r="A82" s="190" t="s">
        <v>534</v>
      </c>
      <c r="B82" s="123"/>
      <c r="C82" s="123"/>
      <c r="D82" s="123"/>
      <c r="E82" s="123"/>
      <c r="F82" s="123"/>
      <c r="G82" s="123"/>
      <c r="H82" s="123"/>
      <c r="I82" s="123"/>
      <c r="J82" s="123"/>
    </row>
    <row r="83" spans="1:10" s="124" customFormat="1" ht="16" x14ac:dyDescent="0.2">
      <c r="A83" s="122"/>
      <c r="B83" s="123"/>
      <c r="C83" s="123"/>
      <c r="D83" s="123"/>
      <c r="E83" s="123"/>
      <c r="F83" s="123"/>
      <c r="G83" s="123"/>
      <c r="H83" s="123"/>
      <c r="I83" s="123"/>
      <c r="J83" s="123"/>
    </row>
    <row r="84" spans="1:10" s="124" customFormat="1" ht="17" x14ac:dyDescent="0.2">
      <c r="A84" s="190" t="s">
        <v>462</v>
      </c>
      <c r="B84" s="123"/>
      <c r="C84" s="123"/>
      <c r="D84" s="123"/>
      <c r="E84" s="123"/>
      <c r="F84" s="123"/>
      <c r="G84" s="123"/>
      <c r="H84" s="123"/>
      <c r="I84" s="123"/>
      <c r="J84" s="123"/>
    </row>
    <row r="85" spans="1:10" s="124" customFormat="1" ht="16" x14ac:dyDescent="0.2">
      <c r="A85" s="190"/>
      <c r="B85" s="123"/>
      <c r="C85" s="123"/>
      <c r="D85" s="123"/>
      <c r="E85" s="123"/>
      <c r="F85" s="123"/>
      <c r="G85" s="123"/>
      <c r="H85" s="123"/>
      <c r="I85" s="123"/>
      <c r="J85" s="123"/>
    </row>
    <row r="86" spans="1:10" s="124" customFormat="1" ht="150" customHeight="1" x14ac:dyDescent="0.2">
      <c r="A86" s="190"/>
      <c r="B86" s="123"/>
      <c r="C86" s="123"/>
      <c r="D86" s="123"/>
      <c r="E86" s="123"/>
      <c r="F86" s="123"/>
      <c r="G86" s="123"/>
      <c r="H86" s="123"/>
      <c r="I86" s="123"/>
      <c r="J86" s="123"/>
    </row>
    <row r="87" spans="1:10" s="124" customFormat="1" ht="5" customHeight="1" x14ac:dyDescent="0.2">
      <c r="A87" s="122"/>
      <c r="B87" s="123"/>
      <c r="C87" s="123"/>
      <c r="D87" s="123"/>
      <c r="E87" s="123"/>
      <c r="F87" s="123"/>
      <c r="G87" s="123"/>
      <c r="H87" s="123"/>
      <c r="I87" s="123"/>
      <c r="J87" s="123"/>
    </row>
    <row r="88" spans="1:10" ht="26.25" customHeight="1" x14ac:dyDescent="0.3">
      <c r="A88" s="109" t="s">
        <v>83</v>
      </c>
    </row>
    <row r="89" spans="1:10" ht="16" x14ac:dyDescent="0.2">
      <c r="A89" s="125"/>
      <c r="B89" s="126"/>
      <c r="C89" s="126"/>
      <c r="D89" s="126"/>
      <c r="E89" s="126"/>
      <c r="F89" s="126"/>
      <c r="G89" s="126"/>
      <c r="H89" s="126"/>
      <c r="I89" s="126"/>
      <c r="J89" s="126"/>
    </row>
    <row r="90" spans="1:10" ht="120" customHeight="1" x14ac:dyDescent="0.2">
      <c r="A90" s="127" t="s">
        <v>524</v>
      </c>
      <c r="B90" s="125"/>
      <c r="C90" s="125"/>
      <c r="D90" s="125"/>
      <c r="E90" s="125"/>
      <c r="F90" s="125"/>
      <c r="G90" s="125"/>
      <c r="H90" s="125"/>
      <c r="I90" s="125"/>
      <c r="J90" s="125"/>
    </row>
    <row r="91" spans="1:10" ht="16" x14ac:dyDescent="0.2">
      <c r="A91" s="125"/>
      <c r="B91" s="126"/>
      <c r="C91" s="126"/>
      <c r="D91" s="126"/>
      <c r="E91" s="126"/>
      <c r="F91" s="126"/>
      <c r="G91" s="126"/>
      <c r="H91" s="126"/>
      <c r="I91" s="126"/>
      <c r="J91" s="126"/>
    </row>
    <row r="92" spans="1:10" ht="24" customHeight="1" x14ac:dyDescent="0.3">
      <c r="A92" s="111" t="s">
        <v>78</v>
      </c>
      <c r="B92" s="125"/>
      <c r="C92" s="125"/>
      <c r="D92" s="125"/>
      <c r="E92" s="125"/>
      <c r="F92" s="125"/>
      <c r="G92" s="125"/>
      <c r="H92" s="125"/>
      <c r="I92" s="125"/>
      <c r="J92" s="125"/>
    </row>
    <row r="93" spans="1:10" ht="16" x14ac:dyDescent="0.2">
      <c r="A93" s="125"/>
      <c r="B93" s="126"/>
      <c r="C93" s="126"/>
      <c r="D93" s="126"/>
      <c r="E93" s="126"/>
      <c r="F93" s="126"/>
      <c r="G93" s="126"/>
      <c r="H93" s="126"/>
      <c r="I93" s="126"/>
      <c r="J93" s="126"/>
    </row>
    <row r="94" spans="1:10" ht="51.75" customHeight="1" x14ac:dyDescent="0.2">
      <c r="A94" s="128" t="s">
        <v>290</v>
      </c>
      <c r="B94" s="125"/>
      <c r="C94" s="125"/>
      <c r="D94" s="125"/>
      <c r="E94" s="125"/>
      <c r="F94" s="125"/>
      <c r="G94" s="125"/>
      <c r="H94" s="125"/>
      <c r="I94" s="125"/>
      <c r="J94" s="125"/>
    </row>
    <row r="95" spans="1:10" ht="16" x14ac:dyDescent="0.2">
      <c r="A95" s="125"/>
      <c r="B95" s="126"/>
      <c r="C95" s="126"/>
      <c r="D95" s="126"/>
      <c r="E95" s="126"/>
      <c r="F95" s="126"/>
      <c r="G95" s="126"/>
      <c r="H95" s="126"/>
      <c r="I95" s="126"/>
      <c r="J95" s="126"/>
    </row>
    <row r="96" spans="1:10" s="130" customFormat="1" ht="51" x14ac:dyDescent="0.2">
      <c r="A96" s="129" t="s">
        <v>291</v>
      </c>
      <c r="B96" s="129"/>
      <c r="C96" s="129"/>
      <c r="D96" s="129"/>
      <c r="E96" s="129"/>
      <c r="F96" s="129"/>
      <c r="G96" s="129"/>
      <c r="H96" s="129"/>
      <c r="I96" s="129"/>
      <c r="J96" s="129"/>
    </row>
    <row r="97" spans="1:10" s="130" customFormat="1" ht="16" x14ac:dyDescent="0.2">
      <c r="A97" s="129"/>
      <c r="B97" s="129"/>
      <c r="C97" s="129"/>
      <c r="D97" s="129"/>
      <c r="E97" s="129"/>
      <c r="F97" s="129"/>
      <c r="G97" s="129"/>
      <c r="H97" s="129"/>
      <c r="I97" s="129"/>
      <c r="J97" s="129"/>
    </row>
    <row r="98" spans="1:10" s="130" customFormat="1" ht="51.75" customHeight="1" x14ac:dyDescent="0.2">
      <c r="A98" s="128" t="s">
        <v>292</v>
      </c>
      <c r="B98" s="129"/>
      <c r="C98" s="129"/>
      <c r="D98" s="129"/>
      <c r="E98" s="129"/>
      <c r="F98" s="129"/>
      <c r="G98" s="129"/>
      <c r="H98" s="129"/>
      <c r="I98" s="129"/>
      <c r="J98" s="129"/>
    </row>
    <row r="99" spans="1:10" s="130" customFormat="1" ht="16" x14ac:dyDescent="0.2">
      <c r="A99" s="131"/>
      <c r="B99" s="129"/>
      <c r="C99" s="129"/>
      <c r="D99" s="129"/>
      <c r="E99" s="129"/>
      <c r="F99" s="129"/>
      <c r="G99" s="129"/>
      <c r="H99" s="129"/>
      <c r="I99" s="129"/>
      <c r="J99" s="129"/>
    </row>
    <row r="100" spans="1:10" ht="24" customHeight="1" x14ac:dyDescent="0.3">
      <c r="A100" s="111" t="s">
        <v>79</v>
      </c>
      <c r="B100" s="125"/>
      <c r="C100" s="125"/>
      <c r="D100" s="125"/>
      <c r="E100" s="125"/>
      <c r="F100" s="125"/>
      <c r="G100" s="125"/>
      <c r="H100" s="125"/>
      <c r="I100" s="125"/>
      <c r="J100" s="125"/>
    </row>
    <row r="101" spans="1:10" s="130" customFormat="1" ht="16" x14ac:dyDescent="0.2">
      <c r="A101" s="132"/>
      <c r="B101" s="133"/>
      <c r="C101" s="133"/>
      <c r="D101" s="133"/>
      <c r="E101" s="133"/>
      <c r="F101" s="133"/>
      <c r="G101" s="133"/>
      <c r="H101" s="133"/>
      <c r="I101" s="133"/>
      <c r="J101" s="133"/>
    </row>
    <row r="102" spans="1:10" s="130" customFormat="1" ht="75" customHeight="1" x14ac:dyDescent="0.2">
      <c r="A102" s="128" t="s">
        <v>525</v>
      </c>
      <c r="B102" s="133"/>
      <c r="C102" s="133"/>
      <c r="D102" s="133"/>
      <c r="E102" s="133"/>
      <c r="F102" s="133"/>
      <c r="G102" s="133"/>
      <c r="H102" s="133"/>
      <c r="I102" s="133"/>
      <c r="J102" s="133"/>
    </row>
    <row r="103" spans="1:10" s="130" customFormat="1" ht="16" x14ac:dyDescent="0.2">
      <c r="A103" s="133"/>
      <c r="B103" s="133"/>
      <c r="C103" s="133"/>
      <c r="D103" s="133"/>
      <c r="E103" s="133"/>
      <c r="F103" s="133"/>
      <c r="G103" s="133"/>
      <c r="H103" s="133"/>
      <c r="I103" s="133"/>
      <c r="J103" s="133"/>
    </row>
    <row r="104" spans="1:10" s="130" customFormat="1" ht="66" customHeight="1" x14ac:dyDescent="0.2">
      <c r="A104" s="128" t="s">
        <v>293</v>
      </c>
      <c r="B104" s="133"/>
      <c r="C104" s="133"/>
      <c r="D104" s="133"/>
      <c r="E104" s="133"/>
      <c r="F104" s="133"/>
      <c r="G104" s="133"/>
      <c r="H104" s="133"/>
      <c r="I104" s="133"/>
      <c r="J104" s="133"/>
    </row>
    <row r="105" spans="1:10" x14ac:dyDescent="0.2">
      <c r="A105" s="134"/>
      <c r="B105" s="134"/>
      <c r="C105" s="134"/>
      <c r="D105" s="134"/>
      <c r="E105" s="134"/>
      <c r="F105" s="134"/>
      <c r="G105" s="134"/>
      <c r="H105" s="134"/>
      <c r="I105" s="134"/>
      <c r="J105" s="134"/>
    </row>
    <row r="106" spans="1:10" s="130" customFormat="1" ht="66" customHeight="1" x14ac:dyDescent="0.2">
      <c r="A106" s="197" t="s">
        <v>526</v>
      </c>
      <c r="B106" s="133"/>
      <c r="C106" s="133"/>
      <c r="D106" s="133"/>
      <c r="E106" s="133"/>
      <c r="F106" s="133"/>
      <c r="G106" s="133"/>
      <c r="H106" s="133"/>
      <c r="I106" s="133"/>
      <c r="J106" s="133"/>
    </row>
    <row r="107" spans="1:10" x14ac:dyDescent="0.2">
      <c r="A107" s="134"/>
      <c r="B107" s="134"/>
      <c r="C107" s="134"/>
      <c r="D107" s="134"/>
      <c r="E107" s="134"/>
      <c r="F107" s="134"/>
      <c r="G107" s="134"/>
      <c r="H107" s="134"/>
      <c r="I107" s="134"/>
      <c r="J107" s="134"/>
    </row>
    <row r="108" spans="1:10" ht="24" customHeight="1" x14ac:dyDescent="0.3">
      <c r="A108" s="111" t="s">
        <v>80</v>
      </c>
      <c r="B108" s="125"/>
      <c r="C108" s="125"/>
      <c r="D108" s="125"/>
      <c r="E108" s="125"/>
      <c r="F108" s="125"/>
      <c r="G108" s="125"/>
      <c r="H108" s="125"/>
      <c r="I108" s="125"/>
      <c r="J108" s="125"/>
    </row>
    <row r="109" spans="1:10" ht="16" x14ac:dyDescent="0.2">
      <c r="A109" s="119"/>
      <c r="B109" s="119"/>
      <c r="C109" s="119"/>
      <c r="D109" s="119"/>
      <c r="E109" s="119"/>
      <c r="F109" s="119"/>
      <c r="G109" s="119"/>
      <c r="H109" s="119"/>
      <c r="I109" s="119"/>
      <c r="J109" s="119"/>
    </row>
    <row r="110" spans="1:10" ht="52.5" customHeight="1" x14ac:dyDescent="0.2">
      <c r="A110" s="128" t="s">
        <v>490</v>
      </c>
      <c r="B110" s="134"/>
      <c r="C110" s="134"/>
      <c r="D110" s="134"/>
      <c r="E110" s="134"/>
      <c r="F110" s="134"/>
      <c r="G110" s="134"/>
      <c r="H110" s="134"/>
      <c r="I110" s="134"/>
      <c r="J110" s="134"/>
    </row>
    <row r="111" spans="1:10" ht="16" x14ac:dyDescent="0.2">
      <c r="A111" s="135"/>
      <c r="B111" s="135"/>
      <c r="C111" s="135"/>
      <c r="D111" s="135"/>
      <c r="E111" s="135"/>
      <c r="F111" s="135"/>
      <c r="G111" s="135"/>
      <c r="H111" s="135"/>
      <c r="I111" s="135"/>
      <c r="J111" s="135"/>
    </row>
    <row r="112" spans="1:10" ht="51" x14ac:dyDescent="0.2">
      <c r="A112" s="136" t="s">
        <v>294</v>
      </c>
      <c r="B112" s="135"/>
      <c r="C112" s="135"/>
      <c r="D112" s="135"/>
      <c r="E112" s="135"/>
      <c r="F112" s="135"/>
      <c r="G112" s="135"/>
      <c r="H112" s="135"/>
      <c r="I112" s="135"/>
      <c r="J112" s="135"/>
    </row>
    <row r="113" spans="1:10" ht="16" x14ac:dyDescent="0.2">
      <c r="A113" s="137"/>
      <c r="B113" s="134"/>
      <c r="C113" s="134"/>
      <c r="D113" s="134"/>
      <c r="E113" s="134"/>
      <c r="F113" s="134"/>
      <c r="G113" s="134"/>
      <c r="H113" s="134"/>
      <c r="I113" s="134"/>
      <c r="J113" s="134"/>
    </row>
    <row r="114" spans="1:10" s="130" customFormat="1" ht="51" x14ac:dyDescent="0.2">
      <c r="A114" s="128" t="s">
        <v>295</v>
      </c>
      <c r="B114" s="133"/>
      <c r="C114" s="133"/>
      <c r="D114" s="133"/>
      <c r="E114" s="133"/>
      <c r="F114" s="133"/>
      <c r="G114" s="133"/>
      <c r="H114" s="133"/>
      <c r="I114" s="133"/>
      <c r="J114" s="133"/>
    </row>
    <row r="115" spans="1:10" ht="16" x14ac:dyDescent="0.2">
      <c r="A115" s="138"/>
      <c r="B115" s="134"/>
      <c r="C115" s="134"/>
      <c r="D115" s="134"/>
      <c r="E115" s="134"/>
      <c r="F115" s="134"/>
      <c r="G115" s="134"/>
      <c r="H115" s="134"/>
      <c r="I115" s="134"/>
      <c r="J115" s="134"/>
    </row>
    <row r="116" spans="1:10" ht="24" customHeight="1" x14ac:dyDescent="0.3">
      <c r="A116" s="111" t="s">
        <v>81</v>
      </c>
      <c r="B116" s="125"/>
      <c r="C116" s="125"/>
      <c r="D116" s="125"/>
      <c r="E116" s="125"/>
      <c r="F116" s="125"/>
      <c r="G116" s="125"/>
      <c r="H116" s="125"/>
      <c r="I116" s="125"/>
      <c r="J116" s="125"/>
    </row>
    <row r="117" spans="1:10" ht="16" x14ac:dyDescent="0.2">
      <c r="A117" s="138"/>
      <c r="B117" s="134"/>
      <c r="C117" s="134"/>
      <c r="D117" s="134"/>
      <c r="E117" s="134"/>
      <c r="F117" s="134"/>
      <c r="G117" s="134"/>
      <c r="H117" s="134"/>
      <c r="I117" s="134"/>
      <c r="J117" s="134"/>
    </row>
    <row r="118" spans="1:10" ht="67.5" customHeight="1" x14ac:dyDescent="0.2">
      <c r="A118" s="142" t="s">
        <v>527</v>
      </c>
      <c r="B118" s="139"/>
      <c r="C118" s="139"/>
      <c r="D118" s="139"/>
      <c r="E118" s="139"/>
      <c r="F118" s="139"/>
      <c r="G118" s="139"/>
      <c r="H118" s="139"/>
      <c r="I118" s="139"/>
      <c r="J118" s="139"/>
    </row>
    <row r="119" spans="1:10" ht="16" x14ac:dyDescent="0.2">
      <c r="A119" s="140"/>
      <c r="B119" s="134"/>
      <c r="C119" s="134"/>
      <c r="D119" s="134"/>
      <c r="E119" s="134"/>
      <c r="F119" s="134"/>
      <c r="G119" s="134"/>
      <c r="H119" s="134"/>
      <c r="I119" s="134"/>
      <c r="J119" s="134"/>
    </row>
    <row r="120" spans="1:10" ht="48" x14ac:dyDescent="0.2">
      <c r="A120" s="141" t="s">
        <v>296</v>
      </c>
      <c r="B120" s="134"/>
      <c r="C120" s="134"/>
      <c r="D120" s="134"/>
      <c r="E120" s="134"/>
      <c r="F120" s="134"/>
      <c r="G120" s="134"/>
      <c r="H120" s="134"/>
      <c r="I120" s="134"/>
      <c r="J120" s="134"/>
    </row>
    <row r="121" spans="1:10" x14ac:dyDescent="0.2">
      <c r="A121" s="134"/>
      <c r="B121" s="134"/>
      <c r="C121" s="134"/>
      <c r="D121" s="134"/>
      <c r="E121" s="134"/>
      <c r="F121" s="134"/>
      <c r="G121" s="134"/>
      <c r="H121" s="134"/>
      <c r="I121" s="134"/>
      <c r="J121" s="134"/>
    </row>
    <row r="122" spans="1:10" ht="76.5" customHeight="1" x14ac:dyDescent="0.2">
      <c r="A122" s="141" t="s">
        <v>297</v>
      </c>
      <c r="B122" s="134"/>
      <c r="C122" s="134"/>
      <c r="D122" s="134"/>
      <c r="E122" s="134"/>
      <c r="F122" s="134"/>
      <c r="G122" s="134"/>
      <c r="H122" s="134"/>
      <c r="I122" s="134"/>
      <c r="J122" s="134"/>
    </row>
    <row r="123" spans="1:10" x14ac:dyDescent="0.2">
      <c r="A123" s="134"/>
      <c r="B123" s="134"/>
      <c r="C123" s="134"/>
      <c r="D123" s="134"/>
      <c r="E123" s="134"/>
      <c r="F123" s="134"/>
      <c r="G123" s="134"/>
      <c r="H123" s="134"/>
      <c r="I123" s="134"/>
      <c r="J123" s="134"/>
    </row>
    <row r="124" spans="1:10" ht="24" customHeight="1" x14ac:dyDescent="0.3">
      <c r="A124" s="111" t="s">
        <v>82</v>
      </c>
      <c r="B124" s="125"/>
      <c r="C124" s="125"/>
      <c r="D124" s="125"/>
      <c r="E124" s="125"/>
      <c r="F124" s="125"/>
      <c r="G124" s="125"/>
      <c r="H124" s="125"/>
      <c r="I124" s="125"/>
      <c r="J124" s="125"/>
    </row>
    <row r="125" spans="1:10" x14ac:dyDescent="0.2">
      <c r="A125" s="134"/>
      <c r="B125" s="134"/>
      <c r="C125" s="134"/>
      <c r="D125" s="134"/>
      <c r="E125" s="134"/>
      <c r="F125" s="134"/>
      <c r="G125" s="134"/>
      <c r="H125" s="134"/>
      <c r="I125" s="134"/>
      <c r="J125" s="134"/>
    </row>
    <row r="126" spans="1:10" ht="51" x14ac:dyDescent="0.2">
      <c r="A126" s="142" t="s">
        <v>298</v>
      </c>
      <c r="B126" s="115"/>
      <c r="C126" s="115"/>
      <c r="D126" s="115"/>
      <c r="E126" s="115"/>
      <c r="F126" s="115"/>
      <c r="G126" s="115"/>
      <c r="H126" s="115"/>
      <c r="I126" s="115"/>
      <c r="J126" s="115"/>
    </row>
    <row r="127" spans="1:10" ht="16" x14ac:dyDescent="0.2">
      <c r="A127" s="115"/>
      <c r="B127" s="115"/>
      <c r="C127" s="115"/>
      <c r="D127" s="115"/>
      <c r="E127" s="115"/>
      <c r="F127" s="115"/>
      <c r="G127" s="115"/>
      <c r="H127" s="115"/>
      <c r="I127" s="115"/>
      <c r="J127" s="115"/>
    </row>
    <row r="128" spans="1:10" ht="98.25" customHeight="1" x14ac:dyDescent="0.2">
      <c r="A128" s="136" t="s">
        <v>299</v>
      </c>
      <c r="B128" s="143"/>
      <c r="C128" s="143"/>
      <c r="D128" s="143"/>
      <c r="E128" s="143"/>
      <c r="F128" s="143"/>
      <c r="G128" s="143"/>
      <c r="H128" s="143"/>
      <c r="I128" s="143"/>
      <c r="J128" s="143"/>
    </row>
    <row r="129" spans="1:27" ht="16" x14ac:dyDescent="0.2">
      <c r="A129" s="119"/>
      <c r="B129" s="119"/>
      <c r="C129" s="119"/>
      <c r="D129" s="119"/>
      <c r="E129" s="119"/>
      <c r="F129" s="119"/>
      <c r="G129" s="119"/>
      <c r="H129" s="119"/>
      <c r="I129" s="119"/>
      <c r="J129" s="119"/>
    </row>
    <row r="130" spans="1:27" ht="51.75" customHeight="1" x14ac:dyDescent="0.2">
      <c r="A130" s="128" t="s">
        <v>300</v>
      </c>
      <c r="B130" s="126"/>
      <c r="C130" s="126"/>
      <c r="D130" s="126"/>
      <c r="E130" s="126"/>
      <c r="F130" s="126"/>
      <c r="G130" s="126"/>
      <c r="H130" s="126"/>
      <c r="I130" s="126"/>
      <c r="J130" s="126"/>
    </row>
    <row r="131" spans="1:27" ht="16" x14ac:dyDescent="0.2">
      <c r="A131" s="144"/>
      <c r="B131" s="144"/>
      <c r="C131" s="144"/>
      <c r="D131" s="144"/>
      <c r="E131" s="144"/>
      <c r="F131" s="144"/>
      <c r="G131" s="144"/>
      <c r="H131" s="144"/>
      <c r="I131" s="144"/>
      <c r="J131" s="144"/>
    </row>
    <row r="132" spans="1:27" ht="24" customHeight="1" x14ac:dyDescent="0.3">
      <c r="A132" s="111" t="s">
        <v>59</v>
      </c>
      <c r="B132" s="125"/>
      <c r="C132" s="125"/>
      <c r="D132" s="125"/>
      <c r="E132" s="125"/>
      <c r="F132" s="125"/>
      <c r="G132" s="125"/>
      <c r="H132" s="125"/>
      <c r="I132" s="125"/>
      <c r="J132" s="125"/>
    </row>
    <row r="133" spans="1:27" ht="16" x14ac:dyDescent="0.2">
      <c r="A133" s="144"/>
      <c r="B133" s="144"/>
      <c r="C133" s="144"/>
      <c r="D133" s="144"/>
      <c r="E133" s="144"/>
      <c r="F133" s="144"/>
      <c r="G133" s="144"/>
      <c r="H133" s="144"/>
      <c r="I133" s="144"/>
      <c r="J133" s="144"/>
    </row>
    <row r="134" spans="1:27" ht="51" x14ac:dyDescent="0.2">
      <c r="A134" s="145" t="s">
        <v>528</v>
      </c>
      <c r="B134" s="144"/>
      <c r="C134" s="144"/>
      <c r="D134" s="144"/>
      <c r="E134" s="144"/>
      <c r="F134" s="144"/>
      <c r="G134" s="144"/>
      <c r="H134" s="144"/>
      <c r="I134" s="144"/>
      <c r="J134" s="144"/>
    </row>
    <row r="135" spans="1:27" ht="16" x14ac:dyDescent="0.2">
      <c r="A135" s="144"/>
      <c r="B135" s="144"/>
      <c r="C135" s="144"/>
      <c r="D135" s="144"/>
      <c r="E135" s="144"/>
      <c r="F135" s="144"/>
      <c r="G135" s="144"/>
      <c r="H135" s="144"/>
      <c r="I135" s="144"/>
      <c r="J135" s="144"/>
    </row>
    <row r="136" spans="1:27" s="147" customFormat="1" ht="24" customHeight="1" x14ac:dyDescent="0.3">
      <c r="A136" s="196" t="s">
        <v>301</v>
      </c>
      <c r="B136" s="125"/>
      <c r="C136" s="125"/>
      <c r="D136" s="125"/>
      <c r="E136" s="125"/>
      <c r="F136" s="125"/>
      <c r="G136" s="125"/>
      <c r="H136" s="125"/>
      <c r="I136" s="125"/>
      <c r="J136" s="125"/>
    </row>
    <row r="137" spans="1:27" ht="16" x14ac:dyDescent="0.2">
      <c r="A137" s="144"/>
      <c r="B137" s="144"/>
      <c r="C137" s="144"/>
      <c r="D137" s="144"/>
      <c r="E137" s="144"/>
      <c r="F137" s="144"/>
      <c r="G137" s="144"/>
      <c r="H137" s="144"/>
      <c r="I137" s="144"/>
      <c r="J137" s="144"/>
    </row>
    <row r="138" spans="1:27" ht="82.5" customHeight="1" x14ac:dyDescent="0.2">
      <c r="A138" s="128" t="s">
        <v>455</v>
      </c>
      <c r="B138" s="144"/>
      <c r="C138" s="144"/>
      <c r="D138" s="144"/>
      <c r="E138" s="144"/>
      <c r="F138" s="144"/>
      <c r="G138" s="144"/>
      <c r="H138" s="144"/>
      <c r="I138" s="144"/>
      <c r="J138" s="144"/>
    </row>
    <row r="139" spans="1:27" ht="16" x14ac:dyDescent="0.2">
      <c r="A139" s="113"/>
      <c r="B139" s="126"/>
      <c r="C139" s="126"/>
      <c r="D139" s="126"/>
      <c r="E139" s="126"/>
      <c r="F139" s="126"/>
      <c r="G139" s="126"/>
      <c r="H139" s="126"/>
      <c r="I139" s="126"/>
      <c r="J139" s="126"/>
    </row>
    <row r="140" spans="1:27" ht="17" x14ac:dyDescent="0.2">
      <c r="A140" s="119" t="s">
        <v>464</v>
      </c>
      <c r="B140" s="119"/>
      <c r="C140" s="119"/>
      <c r="D140" s="119"/>
      <c r="E140" s="119"/>
      <c r="F140" s="119"/>
      <c r="G140" s="119"/>
      <c r="H140" s="119"/>
      <c r="I140" s="119"/>
      <c r="J140" s="119"/>
    </row>
    <row r="141" spans="1:27" ht="16" x14ac:dyDescent="0.2">
      <c r="A141" s="125"/>
      <c r="B141" s="126"/>
      <c r="C141" s="126"/>
      <c r="D141" s="126"/>
      <c r="E141" s="126"/>
      <c r="F141" s="126"/>
      <c r="G141" s="126"/>
      <c r="H141" s="126"/>
      <c r="I141" s="126"/>
      <c r="J141" s="126"/>
    </row>
    <row r="142" spans="1:27" s="33" customFormat="1" ht="16" x14ac:dyDescent="0.2">
      <c r="A142" s="189" t="s">
        <v>469</v>
      </c>
      <c r="B142" s="188"/>
      <c r="C142" s="188"/>
      <c r="D142" s="188"/>
      <c r="E142" s="188"/>
      <c r="F142" s="188"/>
      <c r="G142" s="188"/>
      <c r="H142" s="188"/>
      <c r="I142" s="188"/>
      <c r="J142" s="188"/>
      <c r="AA142" s="186"/>
    </row>
    <row r="143" spans="1:27" s="33" customFormat="1" ht="15.75" customHeight="1" x14ac:dyDescent="0.2">
      <c r="A143" s="187" t="str">
        <f>AA143</f>
        <v xml:space="preserve">   01. Self-Regard ( - )</v>
      </c>
      <c r="B143" s="186"/>
      <c r="C143" s="186"/>
      <c r="D143" s="186"/>
      <c r="E143" s="186"/>
      <c r="F143" s="186"/>
      <c r="G143" s="186"/>
      <c r="H143" s="186"/>
      <c r="I143" s="186"/>
      <c r="J143" s="186"/>
      <c r="Z143" s="195" t="s">
        <v>470</v>
      </c>
      <c r="AA143" s="187" t="str">
        <f>"   "&amp;Z143&amp;". "&amp;'4 Ghyst EI Test Results'!$CA3&amp;" ("&amp;'4 Ghyst EI Test Results'!$CB3&amp;")"</f>
        <v xml:space="preserve">   01. Self-Regard ( - )</v>
      </c>
    </row>
    <row r="144" spans="1:27" s="33" customFormat="1" ht="15.75" customHeight="1" x14ac:dyDescent="0.2">
      <c r="A144" s="187" t="str">
        <f t="shared" ref="A144:A158" si="0">AA144</f>
        <v xml:space="preserve">   02. Self-Actualization ( - )</v>
      </c>
      <c r="B144" s="186"/>
      <c r="C144" s="186"/>
      <c r="D144" s="186"/>
      <c r="E144" s="186"/>
      <c r="F144" s="186"/>
      <c r="G144" s="186"/>
      <c r="H144" s="186"/>
      <c r="I144" s="186"/>
      <c r="J144" s="186"/>
      <c r="Z144" s="195" t="s">
        <v>471</v>
      </c>
      <c r="AA144" s="187" t="str">
        <f>"   "&amp;Z144&amp;". "&amp;'4 Ghyst EI Test Results'!$CA4&amp;" ("&amp;'4 Ghyst EI Test Results'!$CB4&amp;")"</f>
        <v xml:space="preserve">   02. Self-Actualization ( - )</v>
      </c>
    </row>
    <row r="145" spans="1:27" s="33" customFormat="1" ht="15.75" customHeight="1" x14ac:dyDescent="0.2">
      <c r="A145" s="187" t="str">
        <f t="shared" si="0"/>
        <v xml:space="preserve">   03. Emotional Self-Awareness ( - )</v>
      </c>
      <c r="B145" s="186"/>
      <c r="C145" s="186"/>
      <c r="D145" s="186"/>
      <c r="E145" s="186"/>
      <c r="F145" s="186"/>
      <c r="G145" s="186"/>
      <c r="H145" s="186"/>
      <c r="I145" s="186"/>
      <c r="J145" s="186"/>
      <c r="Z145" s="195" t="s">
        <v>472</v>
      </c>
      <c r="AA145" s="187" t="str">
        <f>"   "&amp;Z145&amp;". "&amp;'4 Ghyst EI Test Results'!$CA5&amp;" ("&amp;'4 Ghyst EI Test Results'!$CB5&amp;")"</f>
        <v xml:space="preserve">   03. Emotional Self-Awareness ( - )</v>
      </c>
    </row>
    <row r="146" spans="1:27" s="33" customFormat="1" ht="15.75" customHeight="1" x14ac:dyDescent="0.2">
      <c r="A146" s="187" t="str">
        <f t="shared" si="0"/>
        <v xml:space="preserve">   04. Emotional Expression ( - )</v>
      </c>
      <c r="B146" s="186"/>
      <c r="C146" s="186"/>
      <c r="D146" s="186"/>
      <c r="E146" s="186"/>
      <c r="F146" s="186"/>
      <c r="G146" s="186"/>
      <c r="H146" s="186"/>
      <c r="I146" s="186"/>
      <c r="J146" s="186"/>
      <c r="Z146" s="195" t="s">
        <v>473</v>
      </c>
      <c r="AA146" s="187" t="str">
        <f>"   "&amp;Z146&amp;". "&amp;'4 Ghyst EI Test Results'!$CA6&amp;" ("&amp;'4 Ghyst EI Test Results'!$CB6&amp;")"</f>
        <v xml:space="preserve">   04. Emotional Expression ( - )</v>
      </c>
    </row>
    <row r="147" spans="1:27" s="33" customFormat="1" ht="15.75" customHeight="1" x14ac:dyDescent="0.2">
      <c r="A147" s="187" t="str">
        <f t="shared" si="0"/>
        <v xml:space="preserve">   05. Assertiveness ( - )</v>
      </c>
      <c r="B147" s="186"/>
      <c r="C147" s="186"/>
      <c r="D147" s="186"/>
      <c r="E147" s="186"/>
      <c r="F147" s="186"/>
      <c r="G147" s="186"/>
      <c r="H147" s="186"/>
      <c r="I147" s="186"/>
      <c r="J147" s="186"/>
      <c r="Z147" s="195" t="s">
        <v>474</v>
      </c>
      <c r="AA147" s="187" t="str">
        <f>"   "&amp;Z147&amp;". "&amp;'4 Ghyst EI Test Results'!$CA7&amp;" ("&amp;'4 Ghyst EI Test Results'!$CB7&amp;")"</f>
        <v xml:space="preserve">   05. Assertiveness ( - )</v>
      </c>
    </row>
    <row r="148" spans="1:27" s="33" customFormat="1" ht="15.75" customHeight="1" x14ac:dyDescent="0.2">
      <c r="A148" s="187" t="str">
        <f t="shared" si="0"/>
        <v xml:space="preserve">   06. Independence ( - )</v>
      </c>
      <c r="B148" s="186"/>
      <c r="C148" s="186"/>
      <c r="D148" s="186"/>
      <c r="E148" s="186"/>
      <c r="F148" s="186"/>
      <c r="G148" s="186"/>
      <c r="H148" s="186"/>
      <c r="I148" s="186"/>
      <c r="J148" s="186"/>
      <c r="Z148" s="195" t="s">
        <v>475</v>
      </c>
      <c r="AA148" s="187" t="str">
        <f>"   "&amp;Z148&amp;". "&amp;'4 Ghyst EI Test Results'!$CA8&amp;" ("&amp;'4 Ghyst EI Test Results'!$CB8&amp;")"</f>
        <v xml:space="preserve">   06. Independence ( - )</v>
      </c>
    </row>
    <row r="149" spans="1:27" s="33" customFormat="1" ht="15.75" customHeight="1" x14ac:dyDescent="0.2">
      <c r="A149" s="187" t="str">
        <f t="shared" si="0"/>
        <v xml:space="preserve">   07. Interpersonal Relationship ( - )</v>
      </c>
      <c r="B149" s="186"/>
      <c r="C149" s="186"/>
      <c r="D149" s="186"/>
      <c r="E149" s="186"/>
      <c r="F149" s="186"/>
      <c r="G149" s="186"/>
      <c r="H149" s="186"/>
      <c r="I149" s="186"/>
      <c r="J149" s="186"/>
      <c r="Z149" s="195" t="s">
        <v>476</v>
      </c>
      <c r="AA149" s="187" t="str">
        <f>"   "&amp;Z149&amp;". "&amp;'4 Ghyst EI Test Results'!$CA9&amp;" ("&amp;'4 Ghyst EI Test Results'!$CB9&amp;")"</f>
        <v xml:space="preserve">   07. Interpersonal Relationship ( - )</v>
      </c>
    </row>
    <row r="150" spans="1:27" s="33" customFormat="1" ht="15.75" customHeight="1" x14ac:dyDescent="0.2">
      <c r="A150" s="187" t="str">
        <f t="shared" si="0"/>
        <v xml:space="preserve">   08. Empathy ( - )</v>
      </c>
      <c r="B150" s="186"/>
      <c r="C150" s="186"/>
      <c r="D150" s="186"/>
      <c r="E150" s="186"/>
      <c r="F150" s="186"/>
      <c r="G150" s="186"/>
      <c r="H150" s="186"/>
      <c r="I150" s="186"/>
      <c r="J150" s="186"/>
      <c r="Z150" s="195" t="s">
        <v>477</v>
      </c>
      <c r="AA150" s="187" t="str">
        <f>"   "&amp;Z150&amp;". "&amp;'4 Ghyst EI Test Results'!$CA10&amp;" ("&amp;'4 Ghyst EI Test Results'!$CB10&amp;")"</f>
        <v xml:space="preserve">   08. Empathy ( - )</v>
      </c>
    </row>
    <row r="151" spans="1:27" s="33" customFormat="1" ht="15.75" customHeight="1" x14ac:dyDescent="0.2">
      <c r="A151" s="187" t="str">
        <f t="shared" si="0"/>
        <v xml:space="preserve">   09. Social Responsibility ( - )</v>
      </c>
      <c r="B151" s="186"/>
      <c r="C151" s="186"/>
      <c r="D151" s="186"/>
      <c r="E151" s="186"/>
      <c r="F151" s="186"/>
      <c r="G151" s="186"/>
      <c r="H151" s="186"/>
      <c r="I151" s="186"/>
      <c r="J151" s="186"/>
      <c r="Z151" s="195" t="s">
        <v>478</v>
      </c>
      <c r="AA151" s="187" t="str">
        <f>"   "&amp;Z151&amp;". "&amp;'4 Ghyst EI Test Results'!$CA11&amp;" ("&amp;'4 Ghyst EI Test Results'!$CB11&amp;")"</f>
        <v xml:space="preserve">   09. Social Responsibility ( - )</v>
      </c>
    </row>
    <row r="152" spans="1:27" s="33" customFormat="1" ht="15.75" customHeight="1" x14ac:dyDescent="0.2">
      <c r="A152" s="187" t="str">
        <f t="shared" si="0"/>
        <v xml:space="preserve">   10. Problem Solving ( - )</v>
      </c>
      <c r="B152" s="186"/>
      <c r="C152" s="186"/>
      <c r="D152" s="186"/>
      <c r="E152" s="186"/>
      <c r="F152" s="186"/>
      <c r="G152" s="186"/>
      <c r="H152" s="186"/>
      <c r="I152" s="186"/>
      <c r="J152" s="186"/>
      <c r="Z152" s="195" t="s">
        <v>479</v>
      </c>
      <c r="AA152" s="187" t="str">
        <f>"   "&amp;Z152&amp;". "&amp;'4 Ghyst EI Test Results'!$CA12&amp;" ("&amp;'4 Ghyst EI Test Results'!$CB12&amp;")"</f>
        <v xml:space="preserve">   10. Problem Solving ( - )</v>
      </c>
    </row>
    <row r="153" spans="1:27" s="33" customFormat="1" ht="15.75" customHeight="1" x14ac:dyDescent="0.2">
      <c r="A153" s="187" t="str">
        <f t="shared" si="0"/>
        <v xml:space="preserve">   11. Reality Testing ( - )</v>
      </c>
      <c r="B153" s="186"/>
      <c r="C153" s="186"/>
      <c r="D153" s="186"/>
      <c r="E153" s="186"/>
      <c r="F153" s="186"/>
      <c r="G153" s="186"/>
      <c r="H153" s="186"/>
      <c r="I153" s="186"/>
      <c r="J153" s="186"/>
      <c r="Z153" s="195" t="s">
        <v>480</v>
      </c>
      <c r="AA153" s="187" t="str">
        <f>"   "&amp;Z153&amp;". "&amp;'4 Ghyst EI Test Results'!$CA13&amp;" ("&amp;'4 Ghyst EI Test Results'!$CB13&amp;")"</f>
        <v xml:space="preserve">   11. Reality Testing ( - )</v>
      </c>
    </row>
    <row r="154" spans="1:27" s="33" customFormat="1" ht="15.75" customHeight="1" x14ac:dyDescent="0.2">
      <c r="A154" s="187" t="str">
        <f t="shared" si="0"/>
        <v xml:space="preserve">   12. Impulse Control ( - )</v>
      </c>
      <c r="B154" s="186"/>
      <c r="C154" s="186"/>
      <c r="D154" s="186"/>
      <c r="E154" s="186"/>
      <c r="F154" s="186"/>
      <c r="G154" s="186"/>
      <c r="H154" s="186"/>
      <c r="I154" s="186"/>
      <c r="J154" s="186"/>
      <c r="Z154" s="195" t="s">
        <v>481</v>
      </c>
      <c r="AA154" s="187" t="str">
        <f>"   "&amp;Z154&amp;". "&amp;'4 Ghyst EI Test Results'!$CA14&amp;" ("&amp;'4 Ghyst EI Test Results'!$CB14&amp;")"</f>
        <v xml:space="preserve">   12. Impulse Control ( - )</v>
      </c>
    </row>
    <row r="155" spans="1:27" s="33" customFormat="1" ht="15.75" customHeight="1" x14ac:dyDescent="0.2">
      <c r="A155" s="187" t="str">
        <f t="shared" si="0"/>
        <v xml:space="preserve">   13. Flexibility ( - )</v>
      </c>
      <c r="B155" s="186"/>
      <c r="C155" s="186"/>
      <c r="D155" s="186"/>
      <c r="E155" s="186"/>
      <c r="F155" s="186"/>
      <c r="G155" s="186"/>
      <c r="H155" s="186"/>
      <c r="I155" s="186"/>
      <c r="J155" s="186"/>
      <c r="Z155" s="195" t="s">
        <v>482</v>
      </c>
      <c r="AA155" s="187" t="str">
        <f>"   "&amp;Z155&amp;". "&amp;'4 Ghyst EI Test Results'!$CA15&amp;" ("&amp;'4 Ghyst EI Test Results'!$CB15&amp;")"</f>
        <v xml:space="preserve">   13. Flexibility ( - )</v>
      </c>
    </row>
    <row r="156" spans="1:27" s="33" customFormat="1" ht="15.75" customHeight="1" x14ac:dyDescent="0.2">
      <c r="A156" s="187" t="str">
        <f t="shared" si="0"/>
        <v xml:space="preserve">   14. Stress Tolerance ( - )</v>
      </c>
      <c r="B156" s="186"/>
      <c r="C156" s="186"/>
      <c r="D156" s="186"/>
      <c r="E156" s="186"/>
      <c r="F156" s="186"/>
      <c r="G156" s="186"/>
      <c r="H156" s="186"/>
      <c r="I156" s="186"/>
      <c r="J156" s="186"/>
      <c r="Z156" s="195" t="s">
        <v>483</v>
      </c>
      <c r="AA156" s="187" t="str">
        <f>"   "&amp;Z156&amp;". "&amp;'4 Ghyst EI Test Results'!$CA16&amp;" ("&amp;'4 Ghyst EI Test Results'!$CB16&amp;")"</f>
        <v xml:space="preserve">   14. Stress Tolerance ( - )</v>
      </c>
    </row>
    <row r="157" spans="1:27" s="33" customFormat="1" ht="15.75" customHeight="1" x14ac:dyDescent="0.2">
      <c r="A157" s="187" t="str">
        <f t="shared" si="0"/>
        <v xml:space="preserve">   15. Optimism ( - )</v>
      </c>
      <c r="B157" s="186"/>
      <c r="C157" s="186"/>
      <c r="D157" s="186"/>
      <c r="E157" s="186"/>
      <c r="F157" s="186"/>
      <c r="G157" s="186"/>
      <c r="H157" s="186"/>
      <c r="I157" s="186"/>
      <c r="J157" s="186"/>
      <c r="Z157" s="195" t="s">
        <v>484</v>
      </c>
      <c r="AA157" s="187" t="str">
        <f>"   "&amp;Z157&amp;". "&amp;'4 Ghyst EI Test Results'!$CA17&amp;" ("&amp;'4 Ghyst EI Test Results'!$CB17&amp;")"</f>
        <v xml:space="preserve">   15. Optimism ( - )</v>
      </c>
    </row>
    <row r="158" spans="1:27" s="33" customFormat="1" ht="15.75" customHeight="1" x14ac:dyDescent="0.2">
      <c r="A158" s="187" t="str">
        <f t="shared" si="0"/>
        <v xml:space="preserve">   16. Happiness ( - )</v>
      </c>
      <c r="B158" s="186"/>
      <c r="C158" s="186"/>
      <c r="D158" s="186"/>
      <c r="E158" s="186"/>
      <c r="F158" s="186"/>
      <c r="G158" s="186"/>
      <c r="H158" s="186"/>
      <c r="I158" s="186"/>
      <c r="J158" s="186"/>
      <c r="Z158" s="195" t="s">
        <v>485</v>
      </c>
      <c r="AA158" s="187" t="str">
        <f>"   "&amp;Z158&amp;". "&amp;'4 Ghyst EI Test Results'!$CA18&amp;" ("&amp;'4 Ghyst EI Test Results'!$CB18&amp;")"</f>
        <v xml:space="preserve">   16. Happiness ( - )</v>
      </c>
    </row>
    <row r="159" spans="1:27" ht="16" x14ac:dyDescent="0.2">
      <c r="A159" s="125"/>
      <c r="B159" s="126"/>
      <c r="C159" s="126"/>
      <c r="D159" s="126"/>
      <c r="E159" s="126"/>
      <c r="F159" s="126"/>
      <c r="G159" s="126"/>
      <c r="H159" s="126"/>
      <c r="I159" s="126"/>
      <c r="J159" s="126"/>
    </row>
    <row r="160" spans="1:27" s="33" customFormat="1" ht="16" x14ac:dyDescent="0.2">
      <c r="A160" s="189" t="s">
        <v>450</v>
      </c>
      <c r="B160" s="188"/>
      <c r="C160" s="188"/>
      <c r="D160" s="188"/>
      <c r="E160" s="188"/>
      <c r="F160" s="188"/>
      <c r="G160" s="188"/>
      <c r="H160" s="188"/>
      <c r="I160" s="188"/>
      <c r="J160" s="188"/>
      <c r="AA160" s="186"/>
    </row>
    <row r="161" spans="1:27" s="33" customFormat="1" ht="16" x14ac:dyDescent="0.2">
      <c r="A161" s="189"/>
      <c r="B161" s="188"/>
      <c r="C161" s="188"/>
      <c r="D161" s="188"/>
      <c r="E161" s="188"/>
      <c r="F161" s="188"/>
      <c r="G161" s="188"/>
      <c r="H161" s="188"/>
      <c r="I161" s="188"/>
      <c r="J161" s="188"/>
      <c r="AA161" s="186"/>
    </row>
    <row r="162" spans="1:27" s="33" customFormat="1" ht="16" x14ac:dyDescent="0.2">
      <c r="A162" s="189" t="s">
        <v>463</v>
      </c>
      <c r="B162" s="188"/>
      <c r="C162" s="188"/>
      <c r="D162" s="188"/>
      <c r="E162" s="188"/>
      <c r="F162" s="188"/>
      <c r="G162" s="188"/>
      <c r="H162" s="188"/>
      <c r="I162" s="188"/>
      <c r="J162" s="188"/>
      <c r="AA162" s="186"/>
    </row>
    <row r="163" spans="1:27" s="33" customFormat="1" ht="17" x14ac:dyDescent="0.2">
      <c r="A163" s="187" t="str">
        <f>IFERROR("   A. "&amp;VLOOKUP(1,'3 Symptom Survey Test'!$A$198:$F$205,5,FALSE),"   A.")</f>
        <v xml:space="preserve">   A. Sympathetic Dominance</v>
      </c>
      <c r="B163" s="188"/>
      <c r="C163" s="188"/>
      <c r="D163" s="188"/>
      <c r="E163" s="188"/>
      <c r="F163" s="188"/>
      <c r="G163" s="188"/>
      <c r="H163" s="188"/>
      <c r="I163" s="188"/>
      <c r="J163" s="188"/>
      <c r="AA163" s="186"/>
    </row>
    <row r="164" spans="1:27" s="33" customFormat="1" ht="17" x14ac:dyDescent="0.2">
      <c r="A164" s="187" t="str">
        <f>IFERROR("   B. "&amp;VLOOKUP(2,'3 Symptom Survey Test'!$A$198:$F$205,5,FALSE),"   B.")</f>
        <v xml:space="preserve">   B. Parasympathetic Dominance</v>
      </c>
      <c r="B164" s="188"/>
      <c r="C164" s="188"/>
      <c r="D164" s="188"/>
      <c r="E164" s="188"/>
      <c r="F164" s="188"/>
      <c r="G164" s="188"/>
      <c r="H164" s="188"/>
      <c r="I164" s="188"/>
      <c r="J164" s="188"/>
      <c r="AA164" s="186"/>
    </row>
    <row r="165" spans="1:27" s="33" customFormat="1" ht="17" x14ac:dyDescent="0.2">
      <c r="A165" s="187" t="str">
        <f>IFERROR("   C. "&amp;VLOOKUP(3,'3 Symptom Survey Test'!$A$198:$F$205,5,FALSE),"   C.")</f>
        <v xml:space="preserve">   C. Sugar Handling</v>
      </c>
      <c r="B165" s="188"/>
      <c r="C165" s="188"/>
      <c r="D165" s="188"/>
      <c r="E165" s="188"/>
      <c r="F165" s="188"/>
      <c r="G165" s="188"/>
      <c r="H165" s="188"/>
      <c r="I165" s="188"/>
      <c r="J165" s="188"/>
      <c r="AA165" s="186"/>
    </row>
    <row r="166" spans="1:27" ht="16" x14ac:dyDescent="0.2">
      <c r="A166" s="125"/>
      <c r="B166" s="126"/>
      <c r="C166" s="126"/>
      <c r="D166" s="126"/>
      <c r="E166" s="126"/>
      <c r="F166" s="126"/>
      <c r="G166" s="126"/>
      <c r="H166" s="126"/>
      <c r="I166" s="126"/>
      <c r="J166" s="126"/>
    </row>
    <row r="167" spans="1:27" ht="41.25" customHeight="1" x14ac:dyDescent="0.2">
      <c r="A167" s="146" t="s">
        <v>451</v>
      </c>
      <c r="B167" s="119"/>
      <c r="C167" s="119"/>
      <c r="D167" s="119"/>
      <c r="E167" s="119"/>
      <c r="F167" s="119"/>
      <c r="G167" s="119"/>
      <c r="H167" s="119"/>
      <c r="I167" s="119"/>
      <c r="J167" s="119"/>
    </row>
    <row r="168" spans="1:27" ht="16" x14ac:dyDescent="0.2">
      <c r="A168" s="125"/>
      <c r="B168" s="126"/>
      <c r="C168" s="126"/>
      <c r="D168" s="126"/>
      <c r="E168" s="126"/>
      <c r="F168" s="126"/>
      <c r="G168" s="126"/>
      <c r="H168" s="126"/>
      <c r="I168" s="126"/>
      <c r="J168" s="126"/>
    </row>
    <row r="169" spans="1:27" s="147" customFormat="1" ht="24" customHeight="1" x14ac:dyDescent="0.3">
      <c r="A169" s="111" t="s">
        <v>302</v>
      </c>
      <c r="B169" s="125"/>
      <c r="C169" s="125"/>
      <c r="D169" s="125"/>
      <c r="E169" s="125"/>
      <c r="F169" s="125"/>
      <c r="G169" s="125"/>
      <c r="H169" s="125"/>
      <c r="I169" s="125"/>
      <c r="J169" s="125"/>
    </row>
    <row r="170" spans="1:27" ht="16" x14ac:dyDescent="0.2">
      <c r="A170" s="125"/>
      <c r="B170" s="126"/>
      <c r="C170" s="126"/>
      <c r="D170" s="126"/>
      <c r="E170" s="126"/>
      <c r="F170" s="126"/>
      <c r="G170" s="126"/>
      <c r="H170" s="126"/>
      <c r="I170" s="126"/>
      <c r="J170" s="126"/>
    </row>
    <row r="171" spans="1:27" s="148" customFormat="1" ht="250.25" customHeight="1" x14ac:dyDescent="0.2">
      <c r="A171" s="118"/>
      <c r="B171" s="118"/>
      <c r="C171" s="118"/>
      <c r="D171" s="118"/>
      <c r="E171" s="118"/>
      <c r="F171" s="118"/>
      <c r="G171" s="118"/>
      <c r="H171" s="118"/>
      <c r="I171" s="118"/>
      <c r="J171" s="118"/>
    </row>
    <row r="172" spans="1:27" ht="16" x14ac:dyDescent="0.2">
      <c r="A172" s="125"/>
      <c r="B172" s="126"/>
      <c r="C172" s="126"/>
      <c r="D172" s="126"/>
      <c r="E172" s="126"/>
      <c r="F172" s="126"/>
      <c r="G172" s="126"/>
      <c r="H172" s="126"/>
      <c r="I172" s="126"/>
      <c r="J172" s="126"/>
    </row>
    <row r="173" spans="1:27" ht="60" x14ac:dyDescent="0.25">
      <c r="A173" s="149" t="s">
        <v>404</v>
      </c>
      <c r="B173" s="119"/>
      <c r="C173" s="119"/>
      <c r="D173" s="119"/>
      <c r="E173" s="119"/>
      <c r="F173" s="119"/>
      <c r="G173" s="119"/>
      <c r="H173" s="119"/>
      <c r="I173" s="119"/>
      <c r="J173" s="119"/>
    </row>
    <row r="174" spans="1:27" ht="16" x14ac:dyDescent="0.2">
      <c r="A174" s="125"/>
      <c r="B174" s="126"/>
      <c r="C174" s="126"/>
      <c r="D174" s="126"/>
      <c r="E174" s="126"/>
      <c r="F174" s="126"/>
      <c r="G174" s="126"/>
      <c r="H174" s="126"/>
      <c r="I174" s="126"/>
      <c r="J174" s="126"/>
    </row>
    <row r="175" spans="1:27" ht="40" x14ac:dyDescent="0.25">
      <c r="A175" s="150" t="s">
        <v>303</v>
      </c>
      <c r="B175" s="119"/>
      <c r="C175" s="119"/>
      <c r="D175" s="119"/>
      <c r="E175" s="119"/>
      <c r="F175" s="119"/>
      <c r="G175" s="119"/>
      <c r="H175" s="119"/>
      <c r="I175" s="119"/>
      <c r="J175" s="119"/>
    </row>
    <row r="176" spans="1:27" ht="16" x14ac:dyDescent="0.2">
      <c r="A176" s="125"/>
      <c r="B176" s="126"/>
      <c r="C176" s="126"/>
      <c r="D176" s="126"/>
      <c r="E176" s="126"/>
      <c r="F176" s="126"/>
      <c r="G176" s="126"/>
      <c r="H176" s="126"/>
      <c r="I176" s="126"/>
      <c r="J176" s="126"/>
    </row>
    <row r="177" spans="1:10" ht="20" x14ac:dyDescent="0.25">
      <c r="A177" s="149" t="s">
        <v>405</v>
      </c>
      <c r="B177" s="119"/>
      <c r="C177" s="119"/>
      <c r="D177" s="119"/>
      <c r="E177" s="119"/>
      <c r="F177" s="119"/>
      <c r="G177" s="119"/>
      <c r="H177" s="119"/>
      <c r="I177" s="119"/>
      <c r="J177" s="119"/>
    </row>
    <row r="178" spans="1:10" ht="16" x14ac:dyDescent="0.2">
      <c r="A178" s="125"/>
      <c r="B178" s="126"/>
      <c r="C178" s="126"/>
      <c r="D178" s="126"/>
      <c r="E178" s="126"/>
      <c r="F178" s="126"/>
      <c r="G178" s="126"/>
      <c r="H178" s="126"/>
      <c r="I178" s="126"/>
      <c r="J178" s="126"/>
    </row>
    <row r="179" spans="1:10" ht="80" x14ac:dyDescent="0.25">
      <c r="A179" s="151" t="s">
        <v>535</v>
      </c>
      <c r="B179" s="119"/>
      <c r="C179" s="119"/>
      <c r="D179" s="119"/>
      <c r="E179" s="119"/>
      <c r="F179" s="119"/>
      <c r="G179" s="119"/>
      <c r="H179" s="119"/>
      <c r="I179" s="119"/>
      <c r="J179" s="119"/>
    </row>
    <row r="180" spans="1:10" x14ac:dyDescent="0.2">
      <c r="A180" s="134"/>
      <c r="B180" s="134"/>
      <c r="C180" s="134"/>
      <c r="D180" s="134"/>
      <c r="E180" s="134"/>
      <c r="F180" s="134"/>
      <c r="G180" s="134"/>
      <c r="H180" s="134"/>
      <c r="I180" s="134"/>
      <c r="J180" s="134"/>
    </row>
    <row r="181" spans="1:10" ht="20" x14ac:dyDescent="0.25">
      <c r="A181" s="152" t="s">
        <v>304</v>
      </c>
      <c r="B181" s="144"/>
      <c r="C181" s="144"/>
      <c r="D181" s="144"/>
      <c r="E181" s="144"/>
      <c r="F181" s="144"/>
      <c r="G181" s="144"/>
      <c r="H181" s="144"/>
      <c r="I181" s="144"/>
      <c r="J181" s="144"/>
    </row>
    <row r="182" spans="1:10" ht="16" x14ac:dyDescent="0.2">
      <c r="A182" s="138"/>
      <c r="B182" s="134"/>
      <c r="C182" s="134"/>
      <c r="D182" s="134"/>
      <c r="E182" s="134"/>
      <c r="F182" s="134"/>
      <c r="G182" s="134"/>
      <c r="H182" s="134"/>
      <c r="I182" s="134"/>
      <c r="J182" s="134"/>
    </row>
    <row r="183" spans="1:10" ht="19" x14ac:dyDescent="0.25">
      <c r="A183" s="153" t="s">
        <v>305</v>
      </c>
      <c r="B183" s="139"/>
      <c r="C183" s="139"/>
      <c r="D183" s="139"/>
      <c r="E183" s="139"/>
      <c r="F183" s="139"/>
      <c r="G183" s="139"/>
      <c r="H183" s="139"/>
      <c r="I183" s="139"/>
      <c r="J183" s="139"/>
    </row>
    <row r="184" spans="1:10" ht="16" x14ac:dyDescent="0.2">
      <c r="A184" s="140"/>
      <c r="B184" s="134"/>
      <c r="C184" s="134"/>
      <c r="D184" s="134"/>
      <c r="E184" s="134"/>
      <c r="F184" s="134"/>
      <c r="G184" s="134"/>
      <c r="H184" s="134"/>
      <c r="I184" s="134"/>
      <c r="J184" s="134"/>
    </row>
    <row r="185" spans="1:10" ht="40" x14ac:dyDescent="0.25">
      <c r="A185" s="154" t="s">
        <v>306</v>
      </c>
      <c r="B185" s="134"/>
      <c r="C185" s="134"/>
      <c r="D185" s="134"/>
      <c r="E185" s="134"/>
      <c r="F185" s="134"/>
      <c r="G185" s="134"/>
      <c r="H185" s="134"/>
      <c r="I185" s="134"/>
      <c r="J185" s="134"/>
    </row>
    <row r="186" spans="1:10" ht="16" x14ac:dyDescent="0.2">
      <c r="A186" s="140"/>
      <c r="B186" s="134"/>
      <c r="C186" s="134"/>
      <c r="D186" s="134"/>
      <c r="E186" s="134"/>
      <c r="F186" s="134"/>
      <c r="G186" s="134"/>
      <c r="H186" s="134"/>
      <c r="I186" s="134"/>
      <c r="J186" s="134"/>
    </row>
    <row r="187" spans="1:10" ht="40" x14ac:dyDescent="0.25">
      <c r="A187" s="155" t="s">
        <v>307</v>
      </c>
      <c r="B187" s="134"/>
      <c r="C187" s="134"/>
      <c r="D187" s="134"/>
      <c r="E187" s="134"/>
      <c r="F187" s="134"/>
      <c r="G187" s="134"/>
      <c r="H187" s="134"/>
      <c r="I187" s="134"/>
      <c r="J187" s="134"/>
    </row>
    <row r="188" spans="1:10" ht="16" x14ac:dyDescent="0.2">
      <c r="A188" s="140"/>
      <c r="B188" s="134"/>
      <c r="C188" s="134"/>
      <c r="D188" s="134"/>
      <c r="E188" s="134"/>
      <c r="F188" s="134"/>
      <c r="G188" s="134"/>
      <c r="H188" s="134"/>
      <c r="I188" s="134"/>
      <c r="J188" s="134"/>
    </row>
    <row r="189" spans="1:10" ht="19" x14ac:dyDescent="0.25">
      <c r="A189" s="156" t="s">
        <v>308</v>
      </c>
      <c r="B189" s="134"/>
      <c r="C189" s="134"/>
      <c r="D189" s="134"/>
      <c r="E189" s="134"/>
      <c r="F189" s="134"/>
      <c r="G189" s="134"/>
      <c r="H189" s="134"/>
      <c r="I189" s="134"/>
      <c r="J189" s="134"/>
    </row>
    <row r="190" spans="1:10" ht="16" x14ac:dyDescent="0.2">
      <c r="A190" s="116"/>
      <c r="B190" s="116"/>
      <c r="C190" s="116"/>
      <c r="D190" s="116"/>
      <c r="E190" s="116"/>
      <c r="F190" s="116"/>
      <c r="G190" s="116"/>
      <c r="H190" s="116"/>
      <c r="I190" s="116"/>
      <c r="J190" s="116"/>
    </row>
    <row r="191" spans="1:10" ht="19" x14ac:dyDescent="0.25">
      <c r="A191" s="157" t="s">
        <v>309</v>
      </c>
      <c r="B191" s="116"/>
      <c r="C191" s="116"/>
      <c r="D191" s="116"/>
      <c r="E191" s="116"/>
      <c r="F191" s="116"/>
      <c r="G191" s="116"/>
      <c r="H191" s="116"/>
      <c r="I191" s="116"/>
      <c r="J191" s="116"/>
    </row>
    <row r="192" spans="1:10" ht="16" x14ac:dyDescent="0.2">
      <c r="A192" s="140"/>
      <c r="B192" s="134"/>
      <c r="C192" s="134"/>
      <c r="D192" s="134"/>
      <c r="E192" s="134"/>
      <c r="F192" s="134"/>
      <c r="G192" s="134"/>
      <c r="H192" s="134"/>
      <c r="I192" s="134"/>
      <c r="J192" s="134"/>
    </row>
    <row r="193" spans="1:10" ht="40" x14ac:dyDescent="0.25">
      <c r="A193" s="152" t="s">
        <v>310</v>
      </c>
      <c r="B193" s="144"/>
      <c r="C193" s="144"/>
      <c r="D193" s="144"/>
      <c r="E193" s="144"/>
      <c r="F193" s="144"/>
      <c r="G193" s="144"/>
      <c r="H193" s="144"/>
      <c r="I193" s="144"/>
      <c r="J193" s="144"/>
    </row>
    <row r="194" spans="1:10" ht="16" x14ac:dyDescent="0.2">
      <c r="A194" s="113"/>
      <c r="B194" s="126"/>
      <c r="C194" s="126"/>
      <c r="D194" s="126"/>
      <c r="E194" s="126"/>
      <c r="F194" s="126"/>
      <c r="G194" s="126"/>
      <c r="H194" s="126"/>
      <c r="I194" s="126"/>
      <c r="J194" s="126"/>
    </row>
    <row r="195" spans="1:10" ht="40" x14ac:dyDescent="0.25">
      <c r="A195" s="158" t="s">
        <v>311</v>
      </c>
      <c r="B195" s="159"/>
      <c r="C195" s="159"/>
      <c r="D195" s="159"/>
      <c r="E195" s="159"/>
      <c r="F195" s="159"/>
      <c r="G195" s="159"/>
      <c r="H195" s="159"/>
      <c r="I195" s="159"/>
      <c r="J195" s="159"/>
    </row>
    <row r="196" spans="1:10" x14ac:dyDescent="0.2">
      <c r="A196" s="126"/>
      <c r="B196" s="126"/>
      <c r="C196" s="126"/>
      <c r="D196" s="126"/>
      <c r="E196" s="126"/>
      <c r="F196" s="126"/>
      <c r="G196" s="126"/>
      <c r="H196" s="126"/>
      <c r="I196" s="126"/>
      <c r="J196" s="126"/>
    </row>
    <row r="197" spans="1:10" ht="60" x14ac:dyDescent="0.25">
      <c r="A197" s="158" t="s">
        <v>536</v>
      </c>
      <c r="B197" s="159"/>
      <c r="C197" s="159"/>
      <c r="D197" s="159"/>
      <c r="E197" s="159"/>
      <c r="F197" s="159"/>
      <c r="G197" s="159"/>
      <c r="H197" s="159"/>
      <c r="I197" s="159"/>
      <c r="J197" s="159"/>
    </row>
    <row r="198" spans="1:10" x14ac:dyDescent="0.2">
      <c r="A198" s="126"/>
      <c r="B198" s="126"/>
      <c r="C198" s="126"/>
      <c r="D198" s="126"/>
      <c r="E198" s="126"/>
      <c r="F198" s="126"/>
      <c r="G198" s="126"/>
      <c r="H198" s="126"/>
      <c r="I198" s="126"/>
      <c r="J198" s="126"/>
    </row>
    <row r="199" spans="1:10" ht="40" x14ac:dyDescent="0.25">
      <c r="A199" s="158" t="s">
        <v>537</v>
      </c>
      <c r="B199" s="159"/>
      <c r="C199" s="159"/>
      <c r="D199" s="159"/>
      <c r="E199" s="159"/>
      <c r="F199" s="159"/>
      <c r="G199" s="159"/>
      <c r="H199" s="159"/>
      <c r="I199" s="159"/>
      <c r="J199" s="159"/>
    </row>
    <row r="200" spans="1:10" x14ac:dyDescent="0.2">
      <c r="A200" s="126"/>
      <c r="B200" s="126"/>
      <c r="C200" s="126"/>
      <c r="D200" s="126"/>
      <c r="E200" s="126"/>
      <c r="F200" s="126"/>
      <c r="G200" s="126"/>
      <c r="H200" s="126"/>
      <c r="I200" s="126"/>
      <c r="J200" s="126"/>
    </row>
    <row r="201" spans="1:10" ht="40" x14ac:dyDescent="0.25">
      <c r="A201" s="158" t="s">
        <v>538</v>
      </c>
      <c r="B201" s="159"/>
      <c r="C201" s="159"/>
      <c r="D201" s="159"/>
      <c r="E201" s="159"/>
      <c r="F201" s="159"/>
      <c r="G201" s="159"/>
      <c r="H201" s="159"/>
      <c r="I201" s="159"/>
      <c r="J201" s="159"/>
    </row>
    <row r="202" spans="1:10" x14ac:dyDescent="0.2">
      <c r="A202" s="126"/>
      <c r="B202" s="126"/>
      <c r="C202" s="126"/>
      <c r="D202" s="126"/>
      <c r="E202" s="126"/>
      <c r="F202" s="126"/>
      <c r="G202" s="126"/>
      <c r="H202" s="126"/>
      <c r="I202" s="126"/>
      <c r="J202" s="126"/>
    </row>
    <row r="203" spans="1:10" ht="42" customHeight="1" x14ac:dyDescent="0.2">
      <c r="A203" s="146" t="s">
        <v>406</v>
      </c>
      <c r="B203" s="144"/>
      <c r="C203" s="144"/>
      <c r="D203" s="144"/>
      <c r="E203" s="144"/>
      <c r="F203" s="144"/>
      <c r="G203" s="144"/>
      <c r="H203" s="144"/>
      <c r="I203" s="144"/>
      <c r="J203" s="144"/>
    </row>
    <row r="204" spans="1:10" ht="16" x14ac:dyDescent="0.2">
      <c r="A204" s="125"/>
      <c r="B204" s="126"/>
      <c r="C204" s="126"/>
      <c r="D204" s="126"/>
      <c r="E204" s="126"/>
      <c r="F204" s="126"/>
      <c r="G204" s="126"/>
      <c r="H204" s="126"/>
      <c r="I204" s="126"/>
      <c r="J204" s="126"/>
    </row>
    <row r="205" spans="1:10" ht="39.75" customHeight="1" x14ac:dyDescent="0.2">
      <c r="A205" s="146" t="s">
        <v>451</v>
      </c>
      <c r="B205" s="119"/>
      <c r="C205" s="119"/>
      <c r="D205" s="119"/>
      <c r="E205" s="119"/>
      <c r="F205" s="119"/>
      <c r="G205" s="119"/>
      <c r="H205" s="119"/>
      <c r="I205" s="119"/>
      <c r="J205" s="119"/>
    </row>
    <row r="206" spans="1:10" ht="16" x14ac:dyDescent="0.2">
      <c r="A206" s="125"/>
      <c r="B206" s="126"/>
      <c r="C206" s="126"/>
      <c r="D206" s="126"/>
      <c r="E206" s="126"/>
      <c r="F206" s="126"/>
      <c r="G206" s="126"/>
      <c r="H206" s="126"/>
      <c r="I206" s="126"/>
      <c r="J206" s="126"/>
    </row>
    <row r="207" spans="1:10" s="147" customFormat="1" ht="24" customHeight="1" x14ac:dyDescent="0.3">
      <c r="A207" s="111" t="s">
        <v>312</v>
      </c>
      <c r="B207" s="125"/>
      <c r="C207" s="125"/>
      <c r="D207" s="125"/>
      <c r="E207" s="125"/>
      <c r="F207" s="125"/>
      <c r="G207" s="125"/>
      <c r="H207" s="125"/>
      <c r="I207" s="125"/>
      <c r="J207" s="125"/>
    </row>
    <row r="208" spans="1:10" ht="16" x14ac:dyDescent="0.2">
      <c r="A208" s="125"/>
      <c r="B208" s="126"/>
      <c r="C208" s="126"/>
      <c r="D208" s="126"/>
      <c r="E208" s="126"/>
      <c r="F208" s="126"/>
      <c r="G208" s="126"/>
      <c r="H208" s="126"/>
      <c r="I208" s="126"/>
      <c r="J208" s="126"/>
    </row>
    <row r="209" spans="1:10" ht="250.25" customHeight="1" x14ac:dyDescent="0.2">
      <c r="A209" s="119"/>
      <c r="B209" s="119"/>
      <c r="C209" s="119"/>
      <c r="D209" s="119"/>
      <c r="E209" s="119"/>
      <c r="F209" s="119"/>
      <c r="G209" s="119"/>
      <c r="H209" s="119"/>
      <c r="I209" s="119"/>
      <c r="J209" s="119"/>
    </row>
    <row r="210" spans="1:10" ht="16" x14ac:dyDescent="0.2">
      <c r="A210" s="125"/>
      <c r="B210" s="126"/>
      <c r="C210" s="126"/>
      <c r="D210" s="126"/>
      <c r="E210" s="126"/>
      <c r="F210" s="126"/>
      <c r="G210" s="126"/>
      <c r="H210" s="126"/>
      <c r="I210" s="126"/>
      <c r="J210" s="126"/>
    </row>
    <row r="211" spans="1:10" ht="40" x14ac:dyDescent="0.25">
      <c r="A211" s="160" t="s">
        <v>407</v>
      </c>
      <c r="B211" s="119"/>
      <c r="C211" s="119"/>
      <c r="D211" s="119"/>
      <c r="E211" s="119"/>
      <c r="F211" s="119"/>
      <c r="G211" s="119"/>
      <c r="H211" s="119"/>
      <c r="I211" s="119"/>
      <c r="J211" s="119"/>
    </row>
    <row r="212" spans="1:10" ht="16" x14ac:dyDescent="0.2">
      <c r="A212" s="125"/>
      <c r="B212" s="126"/>
      <c r="C212" s="126"/>
      <c r="D212" s="126"/>
      <c r="E212" s="126"/>
      <c r="F212" s="126"/>
      <c r="G212" s="126"/>
      <c r="H212" s="126"/>
      <c r="I212" s="126"/>
      <c r="J212" s="126"/>
    </row>
    <row r="213" spans="1:10" ht="76.5" customHeight="1" x14ac:dyDescent="0.2">
      <c r="A213" s="146" t="s">
        <v>539</v>
      </c>
      <c r="B213" s="119"/>
      <c r="C213" s="119"/>
      <c r="D213" s="119"/>
      <c r="E213" s="119"/>
      <c r="F213" s="119"/>
      <c r="G213" s="119"/>
      <c r="H213" s="119"/>
      <c r="I213" s="119"/>
      <c r="J213" s="119"/>
    </row>
    <row r="214" spans="1:10" ht="16" x14ac:dyDescent="0.2">
      <c r="A214" s="125"/>
      <c r="B214" s="126"/>
      <c r="C214" s="126"/>
      <c r="D214" s="126"/>
      <c r="E214" s="126"/>
      <c r="F214" s="126"/>
      <c r="G214" s="126"/>
      <c r="H214" s="126"/>
      <c r="I214" s="126"/>
      <c r="J214" s="126"/>
    </row>
    <row r="215" spans="1:10" ht="40" x14ac:dyDescent="0.25">
      <c r="A215" s="150" t="s">
        <v>303</v>
      </c>
      <c r="B215" s="119"/>
      <c r="C215" s="119"/>
      <c r="D215" s="119"/>
      <c r="E215" s="119"/>
      <c r="F215" s="119"/>
      <c r="G215" s="119"/>
      <c r="H215" s="119"/>
      <c r="I215" s="119"/>
      <c r="J215" s="119"/>
    </row>
    <row r="216" spans="1:10" x14ac:dyDescent="0.2">
      <c r="A216" s="126"/>
      <c r="B216" s="126"/>
      <c r="C216" s="126"/>
      <c r="D216" s="126"/>
      <c r="E216" s="126"/>
      <c r="F216" s="126"/>
      <c r="G216" s="126"/>
      <c r="H216" s="126"/>
      <c r="I216" s="126"/>
      <c r="J216" s="126"/>
    </row>
    <row r="217" spans="1:10" ht="20" x14ac:dyDescent="0.25">
      <c r="A217" s="152" t="s">
        <v>313</v>
      </c>
      <c r="B217" s="144"/>
      <c r="C217" s="144"/>
      <c r="D217" s="144"/>
      <c r="E217" s="144"/>
      <c r="F217" s="144"/>
      <c r="G217" s="144"/>
      <c r="H217" s="144"/>
      <c r="I217" s="144"/>
      <c r="J217" s="144"/>
    </row>
    <row r="218" spans="1:10" ht="16" x14ac:dyDescent="0.2">
      <c r="A218" s="138"/>
      <c r="B218" s="134"/>
      <c r="C218" s="134"/>
      <c r="D218" s="134"/>
      <c r="E218" s="134"/>
      <c r="F218" s="134"/>
      <c r="G218" s="134"/>
      <c r="H218" s="134"/>
      <c r="I218" s="134"/>
      <c r="J218" s="134"/>
    </row>
    <row r="219" spans="1:10" ht="19" x14ac:dyDescent="0.25">
      <c r="A219" s="153" t="s">
        <v>314</v>
      </c>
      <c r="B219" s="139"/>
      <c r="C219" s="139"/>
      <c r="D219" s="139"/>
      <c r="E219" s="139"/>
      <c r="F219" s="139"/>
      <c r="G219" s="139"/>
      <c r="H219" s="139"/>
      <c r="I219" s="139"/>
      <c r="J219" s="139"/>
    </row>
    <row r="220" spans="1:10" ht="16" x14ac:dyDescent="0.2">
      <c r="A220" s="140"/>
      <c r="B220" s="134"/>
      <c r="C220" s="134"/>
      <c r="D220" s="134"/>
      <c r="E220" s="134"/>
      <c r="F220" s="134"/>
      <c r="G220" s="134"/>
      <c r="H220" s="134"/>
      <c r="I220" s="134"/>
      <c r="J220" s="134"/>
    </row>
    <row r="221" spans="1:10" ht="40" x14ac:dyDescent="0.25">
      <c r="A221" s="155" t="s">
        <v>315</v>
      </c>
      <c r="B221" s="134"/>
      <c r="C221" s="134"/>
      <c r="D221" s="134"/>
      <c r="E221" s="134"/>
      <c r="F221" s="134"/>
      <c r="G221" s="134"/>
      <c r="H221" s="134"/>
      <c r="I221" s="134"/>
      <c r="J221" s="134"/>
    </row>
    <row r="222" spans="1:10" ht="16" x14ac:dyDescent="0.2">
      <c r="A222" s="140"/>
      <c r="B222" s="134"/>
      <c r="C222" s="134"/>
      <c r="D222" s="134"/>
      <c r="E222" s="134"/>
      <c r="F222" s="134"/>
      <c r="G222" s="134"/>
      <c r="H222" s="134"/>
      <c r="I222" s="134"/>
      <c r="J222" s="134"/>
    </row>
    <row r="223" spans="1:10" ht="60" x14ac:dyDescent="0.25">
      <c r="A223" s="155" t="s">
        <v>316</v>
      </c>
      <c r="B223" s="134"/>
      <c r="C223" s="134"/>
      <c r="D223" s="134"/>
      <c r="E223" s="134"/>
      <c r="F223" s="134"/>
      <c r="G223" s="134"/>
      <c r="H223" s="134"/>
      <c r="I223" s="134"/>
      <c r="J223" s="134"/>
    </row>
    <row r="224" spans="1:10" ht="16" x14ac:dyDescent="0.2">
      <c r="A224" s="140"/>
      <c r="B224" s="134"/>
      <c r="C224" s="134"/>
      <c r="D224" s="134"/>
      <c r="E224" s="134"/>
      <c r="F224" s="134"/>
      <c r="G224" s="134"/>
      <c r="H224" s="134"/>
      <c r="I224" s="134"/>
      <c r="J224" s="134"/>
    </row>
    <row r="225" spans="1:10" ht="20" x14ac:dyDescent="0.25">
      <c r="A225" s="155" t="s">
        <v>317</v>
      </c>
      <c r="B225" s="126"/>
      <c r="C225" s="126"/>
      <c r="D225" s="126"/>
      <c r="E225" s="126"/>
      <c r="F225" s="126"/>
      <c r="G225" s="126"/>
      <c r="H225" s="126"/>
      <c r="I225" s="126"/>
      <c r="J225" s="126"/>
    </row>
    <row r="226" spans="1:10" ht="16" x14ac:dyDescent="0.2">
      <c r="A226" s="144"/>
      <c r="B226" s="144"/>
      <c r="C226" s="144"/>
      <c r="D226" s="144"/>
      <c r="E226" s="144"/>
      <c r="F226" s="144"/>
      <c r="G226" s="144"/>
      <c r="H226" s="144"/>
      <c r="I226" s="144"/>
      <c r="J226" s="144"/>
    </row>
    <row r="227" spans="1:10" ht="40" x14ac:dyDescent="0.25">
      <c r="A227" s="154" t="s">
        <v>318</v>
      </c>
      <c r="B227" s="126"/>
      <c r="C227" s="126"/>
      <c r="D227" s="126"/>
      <c r="E227" s="126"/>
      <c r="F227" s="126"/>
      <c r="G227" s="126"/>
      <c r="H227" s="126"/>
      <c r="I227" s="126"/>
      <c r="J227" s="126"/>
    </row>
    <row r="228" spans="1:10" ht="16" x14ac:dyDescent="0.2">
      <c r="A228" s="119"/>
      <c r="B228" s="119"/>
      <c r="C228" s="119"/>
      <c r="D228" s="119"/>
      <c r="E228" s="119"/>
      <c r="F228" s="119"/>
      <c r="G228" s="119"/>
      <c r="H228" s="119"/>
      <c r="I228" s="119"/>
      <c r="J228" s="119"/>
    </row>
    <row r="229" spans="1:10" ht="20" x14ac:dyDescent="0.25">
      <c r="A229" s="154" t="s">
        <v>319</v>
      </c>
      <c r="B229" s="126"/>
      <c r="C229" s="126"/>
      <c r="D229" s="126"/>
      <c r="E229" s="126"/>
      <c r="F229" s="126"/>
      <c r="G229" s="126"/>
      <c r="H229" s="126"/>
      <c r="I229" s="126"/>
      <c r="J229" s="126"/>
    </row>
    <row r="230" spans="1:10" ht="16" x14ac:dyDescent="0.2">
      <c r="A230" s="119"/>
      <c r="B230" s="119"/>
      <c r="C230" s="119"/>
      <c r="D230" s="119"/>
      <c r="E230" s="119"/>
      <c r="F230" s="119"/>
      <c r="G230" s="119"/>
      <c r="H230" s="119"/>
      <c r="I230" s="119"/>
      <c r="J230" s="119"/>
    </row>
    <row r="231" spans="1:10" ht="40" x14ac:dyDescent="0.25">
      <c r="A231" s="154" t="s">
        <v>320</v>
      </c>
      <c r="B231" s="126"/>
      <c r="C231" s="126"/>
      <c r="D231" s="126"/>
      <c r="E231" s="126"/>
      <c r="F231" s="126"/>
      <c r="G231" s="126"/>
      <c r="H231" s="126"/>
      <c r="I231" s="126"/>
      <c r="J231" s="126"/>
    </row>
    <row r="232" spans="1:10" ht="19" x14ac:dyDescent="0.25">
      <c r="A232" s="154"/>
      <c r="B232" s="126"/>
      <c r="C232" s="126"/>
      <c r="D232" s="126"/>
      <c r="E232" s="126"/>
      <c r="F232" s="126"/>
      <c r="G232" s="126"/>
      <c r="H232" s="126"/>
      <c r="I232" s="126"/>
      <c r="J232" s="126"/>
    </row>
    <row r="233" spans="1:10" ht="40" x14ac:dyDescent="0.25">
      <c r="A233" s="154" t="s">
        <v>540</v>
      </c>
      <c r="B233" s="126"/>
      <c r="C233" s="126"/>
      <c r="D233" s="126"/>
      <c r="E233" s="126"/>
      <c r="F233" s="126"/>
      <c r="G233" s="126"/>
      <c r="H233" s="126"/>
      <c r="I233" s="126"/>
      <c r="J233" s="126"/>
    </row>
    <row r="234" spans="1:10" ht="19" x14ac:dyDescent="0.25">
      <c r="A234" s="154"/>
      <c r="B234" s="126"/>
      <c r="C234" s="126"/>
      <c r="D234" s="126"/>
      <c r="E234" s="126"/>
      <c r="F234" s="126"/>
      <c r="G234" s="126"/>
      <c r="H234" s="126"/>
      <c r="I234" s="126"/>
      <c r="J234" s="126"/>
    </row>
    <row r="235" spans="1:10" s="204" customFormat="1" ht="18.75" customHeight="1" x14ac:dyDescent="0.2">
      <c r="A235" s="202" t="s">
        <v>541</v>
      </c>
      <c r="B235" s="203"/>
      <c r="C235" s="203"/>
      <c r="D235" s="203"/>
      <c r="E235" s="203"/>
      <c r="F235" s="203"/>
      <c r="G235" s="203"/>
      <c r="H235" s="203"/>
      <c r="I235" s="203"/>
      <c r="J235" s="203"/>
    </row>
    <row r="236" spans="1:10" s="204" customFormat="1" ht="18.75" customHeight="1" x14ac:dyDescent="0.2">
      <c r="A236" s="202"/>
      <c r="B236" s="203"/>
      <c r="C236" s="203"/>
      <c r="D236" s="203"/>
      <c r="E236" s="203"/>
      <c r="F236" s="203"/>
      <c r="G236" s="203"/>
      <c r="H236" s="203"/>
      <c r="I236" s="203"/>
      <c r="J236" s="203"/>
    </row>
    <row r="237" spans="1:10" ht="40" x14ac:dyDescent="0.25">
      <c r="A237" s="154" t="s">
        <v>542</v>
      </c>
      <c r="B237" s="126"/>
      <c r="C237" s="126"/>
      <c r="D237" s="126"/>
      <c r="E237" s="126"/>
      <c r="F237" s="126"/>
      <c r="G237" s="126"/>
      <c r="H237" s="126"/>
      <c r="I237" s="126"/>
      <c r="J237" s="126"/>
    </row>
    <row r="238" spans="1:10" ht="16" x14ac:dyDescent="0.2">
      <c r="A238" s="119"/>
      <c r="B238" s="119"/>
      <c r="C238" s="119"/>
      <c r="D238" s="119"/>
      <c r="E238" s="119"/>
      <c r="F238" s="119"/>
      <c r="G238" s="119"/>
      <c r="H238" s="119"/>
      <c r="I238" s="119"/>
      <c r="J238" s="119"/>
    </row>
    <row r="239" spans="1:10" ht="117" customHeight="1" x14ac:dyDescent="0.2">
      <c r="A239" s="205" t="s">
        <v>543</v>
      </c>
      <c r="B239" s="126"/>
      <c r="C239" s="126"/>
      <c r="D239" s="126"/>
      <c r="E239" s="126"/>
      <c r="F239" s="126"/>
      <c r="G239" s="126"/>
      <c r="H239" s="126"/>
      <c r="I239" s="126"/>
      <c r="J239" s="126"/>
    </row>
    <row r="240" spans="1:10" ht="16" x14ac:dyDescent="0.2">
      <c r="A240" s="119"/>
      <c r="B240" s="119"/>
      <c r="C240" s="119"/>
      <c r="D240" s="119"/>
      <c r="E240" s="119"/>
      <c r="F240" s="119"/>
      <c r="G240" s="119"/>
      <c r="H240" s="119"/>
      <c r="I240" s="119"/>
      <c r="J240" s="119"/>
    </row>
    <row r="241" spans="1:10" ht="39.75" customHeight="1" x14ac:dyDescent="0.2">
      <c r="A241" s="146" t="s">
        <v>451</v>
      </c>
      <c r="B241" s="126"/>
      <c r="C241" s="126"/>
      <c r="D241" s="126"/>
      <c r="E241" s="126"/>
      <c r="F241" s="126"/>
      <c r="G241" s="126"/>
      <c r="H241" s="126"/>
      <c r="I241" s="126"/>
      <c r="J241" s="126"/>
    </row>
    <row r="242" spans="1:10" ht="16" x14ac:dyDescent="0.2">
      <c r="A242" s="119"/>
      <c r="B242" s="119"/>
      <c r="C242" s="119"/>
      <c r="D242" s="119"/>
      <c r="E242" s="119"/>
      <c r="F242" s="119"/>
      <c r="G242" s="119"/>
      <c r="H242" s="119"/>
      <c r="I242" s="119"/>
      <c r="J242" s="119"/>
    </row>
    <row r="243" spans="1:10" s="147" customFormat="1" ht="24" customHeight="1" x14ac:dyDescent="0.3">
      <c r="A243" s="111" t="s">
        <v>321</v>
      </c>
      <c r="B243" s="125"/>
      <c r="C243" s="125"/>
      <c r="D243" s="125"/>
      <c r="E243" s="125"/>
      <c r="F243" s="125"/>
      <c r="G243" s="125"/>
      <c r="H243" s="125"/>
      <c r="I243" s="125"/>
      <c r="J243" s="125"/>
    </row>
    <row r="244" spans="1:10" ht="16" x14ac:dyDescent="0.2">
      <c r="A244" s="119"/>
      <c r="B244" s="119"/>
      <c r="C244" s="119"/>
      <c r="D244" s="119"/>
      <c r="E244" s="119"/>
      <c r="F244" s="119"/>
      <c r="G244" s="119"/>
      <c r="H244" s="119"/>
      <c r="I244" s="119"/>
      <c r="J244" s="119"/>
    </row>
    <row r="245" spans="1:10" ht="250.25" customHeight="1" x14ac:dyDescent="0.2">
      <c r="A245" s="125"/>
      <c r="B245" s="126"/>
      <c r="C245" s="126"/>
      <c r="D245" s="126"/>
      <c r="E245" s="126"/>
      <c r="F245" s="126"/>
      <c r="G245" s="126"/>
      <c r="H245" s="126"/>
      <c r="I245" s="126"/>
      <c r="J245" s="126"/>
    </row>
    <row r="246" spans="1:10" ht="16" x14ac:dyDescent="0.2">
      <c r="A246" s="119"/>
      <c r="B246" s="119"/>
      <c r="C246" s="119"/>
      <c r="D246" s="119"/>
      <c r="E246" s="119"/>
      <c r="F246" s="119"/>
      <c r="G246" s="119"/>
      <c r="H246" s="119"/>
      <c r="I246" s="119"/>
      <c r="J246" s="119"/>
    </row>
    <row r="247" spans="1:10" ht="40" x14ac:dyDescent="0.25">
      <c r="A247" s="161" t="s">
        <v>408</v>
      </c>
      <c r="B247" s="126"/>
      <c r="C247" s="126"/>
      <c r="D247" s="126"/>
      <c r="E247" s="126"/>
      <c r="F247" s="126"/>
      <c r="G247" s="126"/>
      <c r="H247" s="126"/>
      <c r="I247" s="126"/>
      <c r="J247" s="126"/>
    </row>
    <row r="248" spans="1:10" ht="16" x14ac:dyDescent="0.2">
      <c r="A248" s="162"/>
      <c r="B248" s="162"/>
      <c r="C248" s="162"/>
      <c r="D248" s="162"/>
      <c r="E248" s="162"/>
      <c r="F248" s="162"/>
      <c r="G248" s="162"/>
      <c r="H248" s="162"/>
      <c r="I248" s="162"/>
      <c r="J248" s="162"/>
    </row>
    <row r="249" spans="1:10" ht="40" x14ac:dyDescent="0.25">
      <c r="A249" s="150" t="s">
        <v>322</v>
      </c>
      <c r="B249" s="119"/>
      <c r="C249" s="119"/>
      <c r="D249" s="119"/>
      <c r="E249" s="119"/>
      <c r="F249" s="119"/>
      <c r="G249" s="119"/>
      <c r="H249" s="119"/>
      <c r="I249" s="119"/>
      <c r="J249" s="119"/>
    </row>
    <row r="250" spans="1:10" ht="16" x14ac:dyDescent="0.2">
      <c r="A250" s="163"/>
      <c r="B250" s="126"/>
      <c r="C250" s="126"/>
      <c r="D250" s="126"/>
      <c r="E250" s="126"/>
      <c r="F250" s="126"/>
      <c r="G250" s="126"/>
      <c r="H250" s="126"/>
      <c r="I250" s="126"/>
      <c r="J250" s="126"/>
    </row>
    <row r="251" spans="1:10" ht="80" x14ac:dyDescent="0.25">
      <c r="A251" s="151" t="s">
        <v>544</v>
      </c>
      <c r="B251" s="144"/>
      <c r="C251" s="144"/>
      <c r="D251" s="144"/>
      <c r="E251" s="144"/>
      <c r="F251" s="144"/>
      <c r="G251" s="144"/>
      <c r="H251" s="144"/>
      <c r="I251" s="144"/>
      <c r="J251" s="144"/>
    </row>
    <row r="252" spans="1:10" ht="16" x14ac:dyDescent="0.2">
      <c r="A252" s="113"/>
      <c r="B252" s="126"/>
      <c r="C252" s="126"/>
      <c r="D252" s="126"/>
      <c r="E252" s="126"/>
      <c r="F252" s="126"/>
      <c r="G252" s="126"/>
      <c r="H252" s="126"/>
      <c r="I252" s="126"/>
      <c r="J252" s="126"/>
    </row>
    <row r="253" spans="1:10" ht="20" x14ac:dyDescent="0.25">
      <c r="A253" s="149" t="s">
        <v>409</v>
      </c>
      <c r="B253" s="162"/>
      <c r="C253" s="162"/>
      <c r="D253" s="162"/>
      <c r="E253" s="162"/>
      <c r="F253" s="162"/>
      <c r="G253" s="162"/>
      <c r="H253" s="162"/>
      <c r="I253" s="162"/>
      <c r="J253" s="162"/>
    </row>
    <row r="254" spans="1:10" ht="16" x14ac:dyDescent="0.2">
      <c r="A254" s="162"/>
      <c r="B254" s="162"/>
      <c r="C254" s="162"/>
      <c r="D254" s="162"/>
      <c r="E254" s="162"/>
      <c r="F254" s="162"/>
      <c r="G254" s="162"/>
      <c r="H254" s="162"/>
      <c r="I254" s="162"/>
      <c r="J254" s="162"/>
    </row>
    <row r="255" spans="1:10" ht="40" x14ac:dyDescent="0.25">
      <c r="A255" s="149" t="s">
        <v>323</v>
      </c>
      <c r="B255" s="162"/>
      <c r="C255" s="162"/>
      <c r="D255" s="162"/>
      <c r="E255" s="162"/>
      <c r="F255" s="162"/>
      <c r="G255" s="162"/>
      <c r="H255" s="162"/>
      <c r="I255" s="162"/>
      <c r="J255" s="162"/>
    </row>
    <row r="256" spans="1:10" ht="16" x14ac:dyDescent="0.2">
      <c r="A256" s="162"/>
      <c r="B256" s="162"/>
      <c r="C256" s="162"/>
      <c r="D256" s="162"/>
      <c r="E256" s="162"/>
      <c r="F256" s="162"/>
      <c r="G256" s="162"/>
      <c r="H256" s="162"/>
      <c r="I256" s="162"/>
      <c r="J256" s="162"/>
    </row>
    <row r="257" spans="1:10" ht="20" x14ac:dyDescent="0.25">
      <c r="A257" s="164" t="s">
        <v>324</v>
      </c>
      <c r="B257" s="162"/>
      <c r="C257" s="162"/>
      <c r="D257" s="162"/>
      <c r="E257" s="162"/>
      <c r="F257" s="162"/>
      <c r="G257" s="162"/>
      <c r="H257" s="162"/>
      <c r="I257" s="162"/>
      <c r="J257" s="162"/>
    </row>
    <row r="258" spans="1:10" ht="16" x14ac:dyDescent="0.2">
      <c r="A258" s="162"/>
      <c r="B258" s="162"/>
      <c r="C258" s="162"/>
      <c r="D258" s="162"/>
      <c r="E258" s="162"/>
      <c r="F258" s="162"/>
      <c r="G258" s="162"/>
      <c r="H258" s="162"/>
      <c r="I258" s="162"/>
      <c r="J258" s="162"/>
    </row>
    <row r="259" spans="1:10" ht="40" x14ac:dyDescent="0.25">
      <c r="A259" s="155" t="s">
        <v>325</v>
      </c>
      <c r="B259" s="134"/>
      <c r="C259" s="134"/>
      <c r="D259" s="134"/>
      <c r="E259" s="134"/>
      <c r="F259" s="134"/>
      <c r="G259" s="134"/>
      <c r="H259" s="134"/>
      <c r="I259" s="134"/>
      <c r="J259" s="134"/>
    </row>
    <row r="260" spans="1:10" x14ac:dyDescent="0.2">
      <c r="A260" s="134"/>
      <c r="B260" s="134"/>
      <c r="C260" s="134"/>
      <c r="D260" s="134"/>
      <c r="E260" s="134"/>
      <c r="F260" s="134"/>
      <c r="G260" s="134"/>
      <c r="H260" s="134"/>
      <c r="I260" s="134"/>
      <c r="J260" s="134"/>
    </row>
    <row r="261" spans="1:10" ht="40" x14ac:dyDescent="0.25">
      <c r="A261" s="155" t="s">
        <v>326</v>
      </c>
      <c r="B261" s="134"/>
      <c r="C261" s="134"/>
      <c r="D261" s="134"/>
      <c r="E261" s="134"/>
      <c r="F261" s="134"/>
      <c r="G261" s="134"/>
      <c r="H261" s="134"/>
      <c r="I261" s="134"/>
      <c r="J261" s="134"/>
    </row>
    <row r="262" spans="1:10" ht="16" x14ac:dyDescent="0.2">
      <c r="A262" s="140"/>
      <c r="B262" s="134"/>
      <c r="C262" s="134"/>
      <c r="D262" s="134"/>
      <c r="E262" s="134"/>
      <c r="F262" s="134"/>
      <c r="G262" s="134"/>
      <c r="H262" s="134"/>
      <c r="I262" s="134"/>
      <c r="J262" s="134"/>
    </row>
    <row r="263" spans="1:10" ht="40" x14ac:dyDescent="0.25">
      <c r="A263" s="155" t="s">
        <v>327</v>
      </c>
      <c r="B263" s="134"/>
      <c r="C263" s="134"/>
      <c r="D263" s="134"/>
      <c r="E263" s="134"/>
      <c r="F263" s="134"/>
      <c r="G263" s="134"/>
      <c r="H263" s="134"/>
      <c r="I263" s="134"/>
      <c r="J263" s="134"/>
    </row>
    <row r="264" spans="1:10" ht="16" x14ac:dyDescent="0.2">
      <c r="A264" s="144"/>
      <c r="B264" s="144"/>
      <c r="C264" s="144"/>
      <c r="D264" s="144"/>
      <c r="E264" s="144"/>
      <c r="F264" s="144"/>
      <c r="G264" s="144"/>
      <c r="H264" s="144"/>
      <c r="I264" s="144"/>
      <c r="J264" s="144"/>
    </row>
    <row r="265" spans="1:10" ht="20" x14ac:dyDescent="0.25">
      <c r="A265" s="152" t="s">
        <v>328</v>
      </c>
      <c r="B265" s="144"/>
      <c r="C265" s="144"/>
      <c r="D265" s="144"/>
      <c r="E265" s="144"/>
      <c r="F265" s="144"/>
      <c r="G265" s="144"/>
      <c r="H265" s="144"/>
      <c r="I265" s="144"/>
      <c r="J265" s="144"/>
    </row>
    <row r="266" spans="1:10" ht="16" x14ac:dyDescent="0.2">
      <c r="A266" s="144"/>
      <c r="B266" s="121"/>
      <c r="C266" s="121"/>
      <c r="D266" s="121"/>
      <c r="E266" s="121"/>
      <c r="F266" s="121"/>
      <c r="G266" s="121"/>
      <c r="H266" s="121"/>
      <c r="I266" s="121"/>
      <c r="J266" s="121"/>
    </row>
    <row r="267" spans="1:10" ht="40" x14ac:dyDescent="0.25">
      <c r="A267" s="152" t="s">
        <v>329</v>
      </c>
      <c r="B267" s="144"/>
      <c r="C267" s="144"/>
      <c r="D267" s="144"/>
      <c r="E267" s="144"/>
      <c r="F267" s="144"/>
      <c r="G267" s="144"/>
      <c r="H267" s="144"/>
      <c r="I267" s="144"/>
      <c r="J267" s="144"/>
    </row>
    <row r="268" spans="1:10" ht="16" x14ac:dyDescent="0.2">
      <c r="A268" s="119"/>
      <c r="B268" s="121"/>
      <c r="C268" s="121"/>
      <c r="D268" s="121"/>
      <c r="E268" s="121"/>
      <c r="F268" s="121"/>
      <c r="G268" s="121"/>
      <c r="H268" s="121"/>
      <c r="I268" s="121"/>
      <c r="J268" s="121"/>
    </row>
    <row r="269" spans="1:10" ht="40" x14ac:dyDescent="0.25">
      <c r="A269" s="151" t="s">
        <v>330</v>
      </c>
      <c r="B269" s="119"/>
      <c r="C269" s="119"/>
      <c r="D269" s="119"/>
      <c r="E269" s="119"/>
      <c r="F269" s="119"/>
      <c r="G269" s="119"/>
      <c r="H269" s="119"/>
      <c r="I269" s="119"/>
      <c r="J269" s="119"/>
    </row>
    <row r="270" spans="1:10" ht="19" x14ac:dyDescent="0.25">
      <c r="A270" s="151"/>
      <c r="B270" s="119"/>
      <c r="C270" s="119"/>
      <c r="D270" s="119"/>
      <c r="E270" s="119"/>
      <c r="F270" s="119"/>
      <c r="G270" s="119"/>
      <c r="H270" s="119"/>
      <c r="I270" s="119"/>
      <c r="J270" s="119"/>
    </row>
    <row r="271" spans="1:10" ht="40" x14ac:dyDescent="0.25">
      <c r="A271" s="151" t="s">
        <v>545</v>
      </c>
      <c r="B271" s="119"/>
      <c r="C271" s="119"/>
      <c r="D271" s="119"/>
      <c r="E271" s="119"/>
      <c r="F271" s="119"/>
      <c r="G271" s="119"/>
      <c r="H271" s="119"/>
      <c r="I271" s="119"/>
      <c r="J271" s="119"/>
    </row>
    <row r="272" spans="1:10" ht="19" x14ac:dyDescent="0.25">
      <c r="A272" s="151"/>
      <c r="B272" s="119"/>
      <c r="C272" s="119"/>
      <c r="D272" s="119"/>
      <c r="E272" s="119"/>
      <c r="F272" s="119"/>
      <c r="G272" s="119"/>
      <c r="H272" s="119"/>
      <c r="I272" s="119"/>
      <c r="J272" s="119"/>
    </row>
    <row r="273" spans="1:10" s="204" customFormat="1" ht="40" customHeight="1" x14ac:dyDescent="0.2">
      <c r="A273" s="206" t="s">
        <v>546</v>
      </c>
      <c r="B273" s="127"/>
      <c r="C273" s="127"/>
      <c r="D273" s="127"/>
      <c r="E273" s="127"/>
      <c r="F273" s="127"/>
      <c r="G273" s="127"/>
      <c r="H273" s="127"/>
      <c r="I273" s="127"/>
      <c r="J273" s="127"/>
    </row>
    <row r="274" spans="1:10" ht="16" x14ac:dyDescent="0.2">
      <c r="A274" s="144"/>
      <c r="B274" s="121"/>
      <c r="C274" s="121"/>
      <c r="D274" s="121"/>
      <c r="E274" s="121"/>
      <c r="F274" s="121"/>
      <c r="G274" s="121"/>
      <c r="H274" s="121"/>
      <c r="I274" s="121"/>
      <c r="J274" s="121"/>
    </row>
    <row r="275" spans="1:10" s="204" customFormat="1" ht="40" customHeight="1" x14ac:dyDescent="0.2">
      <c r="A275" s="206" t="s">
        <v>547</v>
      </c>
      <c r="B275" s="127"/>
      <c r="C275" s="127"/>
      <c r="D275" s="127"/>
      <c r="E275" s="127"/>
      <c r="F275" s="127"/>
      <c r="G275" s="127"/>
      <c r="H275" s="127"/>
      <c r="I275" s="127"/>
      <c r="J275" s="127"/>
    </row>
    <row r="276" spans="1:10" ht="16" x14ac:dyDescent="0.2">
      <c r="A276" s="144"/>
      <c r="B276" s="121"/>
      <c r="C276" s="121"/>
      <c r="D276" s="121"/>
      <c r="E276" s="121"/>
      <c r="F276" s="121"/>
      <c r="G276" s="121"/>
      <c r="H276" s="121"/>
      <c r="I276" s="121"/>
      <c r="J276" s="121"/>
    </row>
    <row r="277" spans="1:10" ht="42" customHeight="1" x14ac:dyDescent="0.2">
      <c r="A277" s="146" t="s">
        <v>410</v>
      </c>
      <c r="B277" s="144"/>
      <c r="C277" s="144"/>
      <c r="D277" s="144"/>
      <c r="E277" s="144"/>
      <c r="F277" s="144"/>
      <c r="G277" s="144"/>
      <c r="H277" s="144"/>
      <c r="I277" s="144"/>
      <c r="J277" s="144"/>
    </row>
    <row r="278" spans="1:10" ht="16" x14ac:dyDescent="0.2">
      <c r="A278" s="119"/>
      <c r="B278" s="121"/>
      <c r="C278" s="121"/>
      <c r="D278" s="121"/>
      <c r="E278" s="121"/>
      <c r="F278" s="121"/>
      <c r="G278" s="121"/>
      <c r="H278" s="121"/>
      <c r="I278" s="121"/>
      <c r="J278" s="121"/>
    </row>
    <row r="279" spans="1:10" ht="39" customHeight="1" x14ac:dyDescent="0.2">
      <c r="A279" s="146" t="s">
        <v>451</v>
      </c>
      <c r="B279" s="119"/>
      <c r="C279" s="119"/>
      <c r="D279" s="119"/>
      <c r="E279" s="119"/>
      <c r="F279" s="119"/>
      <c r="G279" s="119"/>
      <c r="H279" s="119"/>
      <c r="I279" s="119"/>
      <c r="J279" s="119"/>
    </row>
    <row r="280" spans="1:10" ht="16" x14ac:dyDescent="0.2">
      <c r="A280" s="119"/>
      <c r="B280" s="121"/>
      <c r="C280" s="121"/>
      <c r="D280" s="121"/>
      <c r="E280" s="121"/>
      <c r="F280" s="121"/>
      <c r="G280" s="121"/>
      <c r="H280" s="121"/>
      <c r="I280" s="121"/>
      <c r="J280" s="121"/>
    </row>
    <row r="281" spans="1:10" s="147" customFormat="1" ht="24" customHeight="1" x14ac:dyDescent="0.3">
      <c r="A281" s="111" t="s">
        <v>331</v>
      </c>
      <c r="B281" s="125"/>
      <c r="C281" s="125"/>
      <c r="D281" s="125"/>
      <c r="E281" s="125"/>
      <c r="F281" s="125"/>
      <c r="G281" s="125"/>
      <c r="H281" s="125"/>
      <c r="I281" s="125"/>
      <c r="J281" s="125"/>
    </row>
    <row r="282" spans="1:10" ht="16" x14ac:dyDescent="0.2">
      <c r="A282" s="119"/>
      <c r="B282" s="121"/>
      <c r="C282" s="121"/>
      <c r="D282" s="121"/>
      <c r="E282" s="121"/>
      <c r="F282" s="121"/>
      <c r="G282" s="121"/>
      <c r="H282" s="121"/>
      <c r="I282" s="121"/>
      <c r="J282" s="121"/>
    </row>
    <row r="283" spans="1:10" ht="250.25" customHeight="1" x14ac:dyDescent="0.2">
      <c r="A283" s="119"/>
      <c r="B283" s="119"/>
      <c r="C283" s="119"/>
      <c r="D283" s="119"/>
      <c r="E283" s="119"/>
      <c r="F283" s="119"/>
      <c r="G283" s="119"/>
      <c r="H283" s="119"/>
      <c r="I283" s="119"/>
      <c r="J283" s="119"/>
    </row>
    <row r="284" spans="1:10" ht="16" x14ac:dyDescent="0.2">
      <c r="A284" s="119"/>
      <c r="B284" s="121"/>
      <c r="C284" s="121"/>
      <c r="D284" s="121"/>
      <c r="E284" s="121"/>
      <c r="F284" s="121"/>
      <c r="G284" s="121"/>
      <c r="H284" s="121"/>
      <c r="I284" s="121"/>
      <c r="J284" s="121"/>
    </row>
    <row r="285" spans="1:10" ht="40" x14ac:dyDescent="0.25">
      <c r="A285" s="149" t="s">
        <v>411</v>
      </c>
      <c r="B285" s="119"/>
      <c r="C285" s="119"/>
      <c r="D285" s="119"/>
      <c r="E285" s="119"/>
      <c r="F285" s="119"/>
      <c r="G285" s="119"/>
      <c r="H285" s="119"/>
      <c r="I285" s="119"/>
      <c r="J285" s="119"/>
    </row>
    <row r="286" spans="1:10" ht="16" x14ac:dyDescent="0.2">
      <c r="A286" s="119"/>
      <c r="B286" s="121"/>
      <c r="C286" s="121"/>
      <c r="D286" s="121"/>
      <c r="E286" s="121"/>
      <c r="F286" s="121"/>
      <c r="G286" s="121"/>
      <c r="H286" s="121"/>
      <c r="I286" s="121"/>
      <c r="J286" s="121"/>
    </row>
    <row r="287" spans="1:10" ht="40" x14ac:dyDescent="0.25">
      <c r="A287" s="150" t="s">
        <v>332</v>
      </c>
      <c r="B287" s="119"/>
      <c r="C287" s="119"/>
      <c r="D287" s="119"/>
      <c r="E287" s="119"/>
      <c r="F287" s="119"/>
      <c r="G287" s="119"/>
      <c r="H287" s="119"/>
      <c r="I287" s="119"/>
      <c r="J287" s="119"/>
    </row>
    <row r="288" spans="1:10" ht="16" x14ac:dyDescent="0.2">
      <c r="A288" s="119"/>
      <c r="B288" s="121"/>
      <c r="C288" s="121"/>
      <c r="D288" s="121"/>
      <c r="E288" s="121"/>
      <c r="F288" s="121"/>
      <c r="G288" s="121"/>
      <c r="H288" s="121"/>
      <c r="I288" s="121"/>
      <c r="J288" s="121"/>
    </row>
    <row r="289" spans="1:10" ht="40" x14ac:dyDescent="0.25">
      <c r="A289" s="149" t="s">
        <v>548</v>
      </c>
      <c r="B289" s="119"/>
      <c r="C289" s="119"/>
      <c r="D289" s="119"/>
      <c r="E289" s="119"/>
      <c r="F289" s="119"/>
      <c r="G289" s="119"/>
      <c r="H289" s="119"/>
      <c r="I289" s="119"/>
      <c r="J289" s="119"/>
    </row>
    <row r="290" spans="1:10" ht="16" x14ac:dyDescent="0.2">
      <c r="A290" s="119"/>
      <c r="B290" s="121"/>
      <c r="C290" s="121"/>
      <c r="D290" s="121"/>
      <c r="E290" s="121"/>
      <c r="F290" s="121"/>
      <c r="G290" s="121"/>
      <c r="H290" s="121"/>
      <c r="I290" s="121"/>
      <c r="J290" s="121"/>
    </row>
    <row r="291" spans="1:10" ht="20" x14ac:dyDescent="0.25">
      <c r="A291" s="164" t="s">
        <v>333</v>
      </c>
      <c r="B291" s="119"/>
      <c r="C291" s="119"/>
      <c r="D291" s="119"/>
      <c r="E291" s="119"/>
      <c r="F291" s="119"/>
      <c r="G291" s="119"/>
      <c r="H291" s="119"/>
      <c r="I291" s="119"/>
      <c r="J291" s="119"/>
    </row>
    <row r="292" spans="1:10" ht="16" x14ac:dyDescent="0.2">
      <c r="A292" s="138"/>
      <c r="B292" s="134"/>
      <c r="C292" s="134"/>
      <c r="D292" s="134"/>
      <c r="E292" s="134"/>
      <c r="F292" s="134"/>
      <c r="G292" s="134"/>
      <c r="H292" s="134"/>
      <c r="I292" s="134"/>
      <c r="J292" s="134"/>
    </row>
    <row r="293" spans="1:10" ht="20" x14ac:dyDescent="0.25">
      <c r="A293" s="149" t="s">
        <v>334</v>
      </c>
      <c r="B293" s="139"/>
      <c r="C293" s="139"/>
      <c r="D293" s="139"/>
      <c r="E293" s="139"/>
      <c r="F293" s="139"/>
      <c r="G293" s="139"/>
      <c r="H293" s="139"/>
      <c r="I293" s="139"/>
      <c r="J293" s="139"/>
    </row>
    <row r="294" spans="1:10" ht="16" x14ac:dyDescent="0.2">
      <c r="A294" s="139"/>
      <c r="B294" s="139"/>
      <c r="C294" s="139"/>
      <c r="D294" s="139"/>
      <c r="E294" s="139"/>
      <c r="F294" s="139"/>
      <c r="G294" s="139"/>
      <c r="H294" s="139"/>
      <c r="I294" s="139"/>
      <c r="J294" s="139"/>
    </row>
    <row r="295" spans="1:10" ht="40" x14ac:dyDescent="0.25">
      <c r="A295" s="149" t="s">
        <v>335</v>
      </c>
      <c r="B295" s="139"/>
      <c r="C295" s="139"/>
      <c r="D295" s="139"/>
      <c r="E295" s="139"/>
      <c r="F295" s="139"/>
      <c r="G295" s="139"/>
      <c r="H295" s="139"/>
      <c r="I295" s="139"/>
      <c r="J295" s="139"/>
    </row>
    <row r="296" spans="1:10" ht="16" x14ac:dyDescent="0.2">
      <c r="A296" s="139"/>
      <c r="B296" s="139"/>
      <c r="C296" s="139"/>
      <c r="D296" s="139"/>
      <c r="E296" s="139"/>
      <c r="F296" s="139"/>
      <c r="G296" s="139"/>
      <c r="H296" s="139"/>
      <c r="I296" s="139"/>
      <c r="J296" s="139"/>
    </row>
    <row r="297" spans="1:10" ht="20" x14ac:dyDescent="0.25">
      <c r="A297" s="149" t="s">
        <v>336</v>
      </c>
      <c r="B297" s="139"/>
      <c r="C297" s="139"/>
      <c r="D297" s="139"/>
      <c r="E297" s="139"/>
      <c r="F297" s="139"/>
      <c r="G297" s="139"/>
      <c r="H297" s="139"/>
      <c r="I297" s="139"/>
      <c r="J297" s="139"/>
    </row>
    <row r="298" spans="1:10" ht="16" x14ac:dyDescent="0.2">
      <c r="A298" s="137"/>
      <c r="B298" s="134"/>
      <c r="C298" s="134"/>
      <c r="D298" s="134"/>
      <c r="E298" s="134"/>
      <c r="F298" s="134"/>
      <c r="G298" s="134"/>
      <c r="H298" s="134"/>
      <c r="I298" s="134"/>
      <c r="J298" s="134"/>
    </row>
    <row r="299" spans="1:10" ht="40" x14ac:dyDescent="0.25">
      <c r="A299" s="154" t="s">
        <v>549</v>
      </c>
      <c r="B299" s="134"/>
      <c r="C299" s="134"/>
      <c r="D299" s="134"/>
      <c r="E299" s="134"/>
      <c r="F299" s="134"/>
      <c r="G299" s="134"/>
      <c r="H299" s="134"/>
      <c r="I299" s="134"/>
      <c r="J299" s="134"/>
    </row>
    <row r="300" spans="1:10" ht="16" x14ac:dyDescent="0.2">
      <c r="A300" s="137"/>
      <c r="B300" s="134"/>
      <c r="C300" s="134"/>
      <c r="D300" s="134"/>
      <c r="E300" s="134"/>
      <c r="F300" s="134"/>
      <c r="G300" s="134"/>
      <c r="H300" s="134"/>
      <c r="I300" s="134"/>
      <c r="J300" s="134"/>
    </row>
    <row r="301" spans="1:10" ht="19" x14ac:dyDescent="0.25">
      <c r="A301" s="165" t="s">
        <v>337</v>
      </c>
      <c r="B301" s="134"/>
      <c r="C301" s="134"/>
      <c r="D301" s="134"/>
      <c r="E301" s="134"/>
      <c r="F301" s="134"/>
      <c r="G301" s="134"/>
      <c r="H301" s="134"/>
      <c r="I301" s="134"/>
      <c r="J301" s="134"/>
    </row>
    <row r="302" spans="1:10" ht="16" x14ac:dyDescent="0.2">
      <c r="A302" s="140"/>
      <c r="B302" s="134"/>
      <c r="C302" s="134"/>
      <c r="D302" s="134"/>
      <c r="E302" s="134"/>
      <c r="F302" s="134"/>
      <c r="G302" s="134"/>
      <c r="H302" s="134"/>
      <c r="I302" s="134"/>
      <c r="J302" s="134"/>
    </row>
    <row r="303" spans="1:10" ht="40" x14ac:dyDescent="0.25">
      <c r="A303" s="152" t="s">
        <v>338</v>
      </c>
      <c r="B303" s="144"/>
      <c r="C303" s="144"/>
      <c r="D303" s="144"/>
      <c r="E303" s="144"/>
      <c r="F303" s="144"/>
      <c r="G303" s="144"/>
      <c r="H303" s="144"/>
      <c r="I303" s="144"/>
      <c r="J303" s="144"/>
    </row>
    <row r="304" spans="1:10" ht="19" x14ac:dyDescent="0.25">
      <c r="A304" s="152"/>
      <c r="B304" s="144"/>
      <c r="C304" s="144"/>
      <c r="D304" s="144"/>
      <c r="E304" s="144"/>
      <c r="F304" s="144"/>
      <c r="G304" s="144"/>
      <c r="H304" s="144"/>
      <c r="I304" s="144"/>
      <c r="J304" s="144"/>
    </row>
    <row r="305" spans="1:10" ht="60" x14ac:dyDescent="0.25">
      <c r="A305" s="152" t="s">
        <v>550</v>
      </c>
      <c r="B305" s="144"/>
      <c r="C305" s="144"/>
      <c r="D305" s="144"/>
      <c r="E305" s="144"/>
      <c r="F305" s="144"/>
      <c r="G305" s="144"/>
      <c r="H305" s="144"/>
      <c r="I305" s="144"/>
      <c r="J305" s="144"/>
    </row>
    <row r="306" spans="1:10" ht="19" x14ac:dyDescent="0.25">
      <c r="A306" s="152"/>
      <c r="B306" s="144"/>
      <c r="C306" s="144"/>
      <c r="D306" s="144"/>
      <c r="E306" s="144"/>
      <c r="F306" s="144"/>
      <c r="G306" s="144"/>
      <c r="H306" s="144"/>
      <c r="I306" s="144"/>
      <c r="J306" s="144"/>
    </row>
    <row r="307" spans="1:10" ht="40" x14ac:dyDescent="0.25">
      <c r="A307" s="152" t="s">
        <v>551</v>
      </c>
      <c r="B307" s="144"/>
      <c r="C307" s="144"/>
      <c r="D307" s="144"/>
      <c r="E307" s="144"/>
      <c r="F307" s="144"/>
      <c r="G307" s="144"/>
      <c r="H307" s="144"/>
      <c r="I307" s="144"/>
      <c r="J307" s="144"/>
    </row>
    <row r="308" spans="1:10" ht="19" x14ac:dyDescent="0.25">
      <c r="A308" s="152"/>
      <c r="B308" s="144"/>
      <c r="C308" s="144"/>
      <c r="D308" s="144"/>
      <c r="E308" s="144"/>
      <c r="F308" s="144"/>
      <c r="G308" s="144"/>
      <c r="H308" s="144"/>
      <c r="I308" s="144"/>
      <c r="J308" s="144"/>
    </row>
    <row r="309" spans="1:10" ht="40" customHeight="1" x14ac:dyDescent="0.2">
      <c r="A309" s="207" t="s">
        <v>552</v>
      </c>
      <c r="B309" s="144"/>
      <c r="C309" s="144"/>
      <c r="D309" s="144"/>
      <c r="E309" s="144"/>
      <c r="F309" s="144"/>
      <c r="G309" s="144"/>
      <c r="H309" s="144"/>
      <c r="I309" s="144"/>
      <c r="J309" s="144"/>
    </row>
    <row r="310" spans="1:10" ht="16" x14ac:dyDescent="0.2">
      <c r="A310" s="144"/>
      <c r="B310" s="144"/>
      <c r="C310" s="144"/>
      <c r="D310" s="144"/>
      <c r="E310" s="144"/>
      <c r="F310" s="144"/>
      <c r="G310" s="144"/>
      <c r="H310" s="144"/>
      <c r="I310" s="144"/>
      <c r="J310" s="144"/>
    </row>
    <row r="311" spans="1:10" ht="41.25" customHeight="1" x14ac:dyDescent="0.2">
      <c r="A311" s="166" t="s">
        <v>412</v>
      </c>
      <c r="B311" s="121"/>
      <c r="C311" s="121"/>
      <c r="D311" s="121"/>
      <c r="E311" s="121"/>
      <c r="F311" s="121"/>
      <c r="G311" s="121"/>
      <c r="H311" s="121"/>
      <c r="I311" s="121"/>
      <c r="J311" s="121"/>
    </row>
    <row r="312" spans="1:10" ht="16" x14ac:dyDescent="0.2">
      <c r="A312" s="144"/>
      <c r="B312" s="144"/>
      <c r="C312" s="144"/>
      <c r="D312" s="144"/>
      <c r="E312" s="144"/>
      <c r="F312" s="144"/>
      <c r="G312" s="144"/>
      <c r="H312" s="144"/>
      <c r="I312" s="144"/>
      <c r="J312" s="144"/>
    </row>
    <row r="313" spans="1:10" ht="22.5" customHeight="1" x14ac:dyDescent="0.2">
      <c r="A313" s="146" t="s">
        <v>453</v>
      </c>
      <c r="B313" s="121"/>
      <c r="C313" s="121"/>
      <c r="D313" s="121"/>
      <c r="E313" s="121"/>
      <c r="F313" s="121"/>
      <c r="G313" s="121"/>
      <c r="H313" s="121"/>
      <c r="I313" s="121"/>
      <c r="J313" s="121"/>
    </row>
    <row r="314" spans="1:10" ht="16" x14ac:dyDescent="0.2">
      <c r="A314" s="119"/>
      <c r="B314" s="119"/>
      <c r="C314" s="119"/>
      <c r="D314" s="119"/>
      <c r="E314" s="119"/>
      <c r="F314" s="119"/>
      <c r="G314" s="119"/>
      <c r="H314" s="119"/>
      <c r="I314" s="119"/>
      <c r="J314" s="119"/>
    </row>
    <row r="315" spans="1:10" s="147" customFormat="1" ht="24" customHeight="1" x14ac:dyDescent="0.3">
      <c r="A315" s="111" t="s">
        <v>339</v>
      </c>
      <c r="B315" s="125"/>
      <c r="C315" s="125"/>
      <c r="D315" s="125"/>
      <c r="E315" s="125"/>
      <c r="F315" s="125"/>
      <c r="G315" s="125"/>
      <c r="H315" s="125"/>
      <c r="I315" s="125"/>
      <c r="J315" s="125"/>
    </row>
    <row r="316" spans="1:10" ht="16" x14ac:dyDescent="0.2">
      <c r="A316" s="162"/>
      <c r="B316" s="162"/>
      <c r="C316" s="162"/>
      <c r="D316" s="162"/>
      <c r="E316" s="162"/>
      <c r="F316" s="162"/>
      <c r="G316" s="162"/>
      <c r="H316" s="162"/>
      <c r="I316" s="162"/>
      <c r="J316" s="162"/>
    </row>
    <row r="317" spans="1:10" ht="250.25" customHeight="1" x14ac:dyDescent="0.2">
      <c r="A317" s="138"/>
      <c r="B317" s="134"/>
      <c r="C317" s="134"/>
      <c r="D317" s="134"/>
      <c r="E317" s="134"/>
      <c r="F317" s="134"/>
      <c r="G317" s="134"/>
      <c r="H317" s="134"/>
      <c r="I317" s="134"/>
      <c r="J317" s="134"/>
    </row>
    <row r="318" spans="1:10" x14ac:dyDescent="0.2">
      <c r="A318" s="134"/>
      <c r="B318" s="134"/>
      <c r="C318" s="134"/>
      <c r="D318" s="134"/>
      <c r="E318" s="134"/>
      <c r="F318" s="134"/>
      <c r="G318" s="134"/>
      <c r="H318" s="134"/>
      <c r="I318" s="134"/>
      <c r="J318" s="134"/>
    </row>
    <row r="319" spans="1:10" ht="36" customHeight="1" x14ac:dyDescent="0.2">
      <c r="A319" s="146" t="s">
        <v>413</v>
      </c>
      <c r="B319" s="134"/>
      <c r="C319" s="134"/>
      <c r="D319" s="134"/>
      <c r="E319" s="134"/>
      <c r="F319" s="134"/>
      <c r="G319" s="134"/>
      <c r="H319" s="134"/>
      <c r="I319" s="134"/>
      <c r="J319" s="134"/>
    </row>
    <row r="320" spans="1:10" x14ac:dyDescent="0.2">
      <c r="A320" s="134"/>
      <c r="B320" s="134"/>
      <c r="C320" s="134"/>
      <c r="D320" s="134"/>
      <c r="E320" s="134"/>
      <c r="F320" s="134"/>
      <c r="G320" s="134"/>
      <c r="H320" s="134"/>
      <c r="I320" s="134"/>
      <c r="J320" s="134"/>
    </row>
    <row r="321" spans="1:10" ht="40" x14ac:dyDescent="0.25">
      <c r="A321" s="154" t="s">
        <v>340</v>
      </c>
      <c r="B321" s="134"/>
      <c r="C321" s="134"/>
      <c r="D321" s="134"/>
      <c r="E321" s="134"/>
      <c r="F321" s="134"/>
      <c r="G321" s="134"/>
      <c r="H321" s="134"/>
      <c r="I321" s="134"/>
      <c r="J321" s="134"/>
    </row>
    <row r="322" spans="1:10" x14ac:dyDescent="0.2">
      <c r="A322" s="134"/>
      <c r="B322" s="134"/>
      <c r="C322" s="134"/>
      <c r="D322" s="134"/>
      <c r="E322" s="134"/>
      <c r="F322" s="134"/>
      <c r="G322" s="134"/>
      <c r="H322" s="134"/>
      <c r="I322" s="134"/>
      <c r="J322" s="134"/>
    </row>
    <row r="323" spans="1:10" ht="40" x14ac:dyDescent="0.25">
      <c r="A323" s="151" t="s">
        <v>414</v>
      </c>
      <c r="B323" s="144"/>
      <c r="C323" s="144"/>
      <c r="D323" s="144"/>
      <c r="E323" s="144"/>
      <c r="F323" s="144"/>
      <c r="G323" s="144"/>
      <c r="H323" s="144"/>
      <c r="I323" s="144"/>
      <c r="J323" s="144"/>
    </row>
    <row r="324" spans="1:10" ht="19" x14ac:dyDescent="0.25">
      <c r="A324" s="151"/>
      <c r="B324" s="144"/>
      <c r="C324" s="144"/>
      <c r="D324" s="144"/>
      <c r="E324" s="144"/>
      <c r="F324" s="144"/>
      <c r="G324" s="144"/>
      <c r="H324" s="144"/>
      <c r="I324" s="144"/>
      <c r="J324" s="144"/>
    </row>
    <row r="325" spans="1:10" s="204" customFormat="1" ht="65" customHeight="1" x14ac:dyDescent="0.2">
      <c r="A325" s="206" t="s">
        <v>582</v>
      </c>
      <c r="B325" s="145"/>
      <c r="C325" s="145"/>
      <c r="D325" s="145"/>
      <c r="E325" s="145"/>
      <c r="F325" s="145"/>
      <c r="G325" s="145"/>
      <c r="H325" s="145"/>
      <c r="I325" s="145"/>
      <c r="J325" s="145"/>
    </row>
    <row r="326" spans="1:10" ht="16" x14ac:dyDescent="0.2">
      <c r="A326" s="144"/>
      <c r="B326" s="144"/>
      <c r="C326" s="144"/>
      <c r="D326" s="144"/>
      <c r="E326" s="144"/>
      <c r="F326" s="144"/>
      <c r="G326" s="144"/>
      <c r="H326" s="144"/>
      <c r="I326" s="144"/>
      <c r="J326" s="144"/>
    </row>
    <row r="327" spans="1:10" ht="40" x14ac:dyDescent="0.25">
      <c r="A327" s="149" t="s">
        <v>587</v>
      </c>
      <c r="B327" s="121"/>
      <c r="C327" s="121"/>
      <c r="D327" s="121"/>
      <c r="E327" s="121"/>
      <c r="F327" s="121"/>
      <c r="G327" s="121"/>
      <c r="H327" s="121"/>
      <c r="I327" s="121"/>
      <c r="J327" s="121"/>
    </row>
    <row r="328" spans="1:10" ht="19" x14ac:dyDescent="0.25">
      <c r="A328" s="151"/>
      <c r="B328" s="121"/>
      <c r="C328" s="121"/>
      <c r="D328" s="121"/>
      <c r="E328" s="121"/>
      <c r="F328" s="121"/>
      <c r="G328" s="121"/>
      <c r="H328" s="121"/>
      <c r="I328" s="121"/>
      <c r="J328" s="121"/>
    </row>
    <row r="329" spans="1:10" ht="80" x14ac:dyDescent="0.25">
      <c r="A329" s="151" t="s">
        <v>415</v>
      </c>
      <c r="B329" s="121"/>
      <c r="C329" s="121"/>
      <c r="D329" s="121"/>
      <c r="E329" s="121"/>
      <c r="F329" s="121"/>
      <c r="G329" s="121"/>
      <c r="H329" s="121"/>
      <c r="I329" s="121"/>
      <c r="J329" s="121"/>
    </row>
    <row r="330" spans="1:10" ht="16" x14ac:dyDescent="0.2">
      <c r="A330" s="144"/>
      <c r="B330" s="144"/>
      <c r="C330" s="144"/>
      <c r="D330" s="144"/>
      <c r="E330" s="144"/>
      <c r="F330" s="144"/>
      <c r="G330" s="144"/>
      <c r="H330" s="144"/>
      <c r="I330" s="144"/>
      <c r="J330" s="144"/>
    </row>
    <row r="331" spans="1:10" ht="16" x14ac:dyDescent="0.2">
      <c r="A331" s="119"/>
      <c r="B331" s="119"/>
      <c r="C331" s="119"/>
      <c r="D331" s="119"/>
      <c r="E331" s="119"/>
      <c r="F331" s="119"/>
      <c r="G331" s="119"/>
      <c r="H331" s="119"/>
      <c r="I331" s="119"/>
      <c r="J331" s="119"/>
    </row>
    <row r="332" spans="1:10" ht="20" x14ac:dyDescent="0.25">
      <c r="A332" s="164" t="s">
        <v>341</v>
      </c>
      <c r="B332" s="121"/>
      <c r="C332" s="121"/>
      <c r="D332" s="121"/>
      <c r="E332" s="121"/>
      <c r="F332" s="121"/>
      <c r="G332" s="121"/>
      <c r="H332" s="121"/>
      <c r="I332" s="121"/>
      <c r="J332" s="121"/>
    </row>
    <row r="333" spans="1:10" ht="16" x14ac:dyDescent="0.2">
      <c r="A333" s="119"/>
      <c r="B333" s="119"/>
      <c r="C333" s="119"/>
      <c r="D333" s="119"/>
      <c r="E333" s="119"/>
      <c r="F333" s="119"/>
      <c r="G333" s="119"/>
      <c r="H333" s="119"/>
      <c r="I333" s="119"/>
      <c r="J333" s="119"/>
    </row>
    <row r="334" spans="1:10" ht="40" x14ac:dyDescent="0.25">
      <c r="A334" s="151" t="s">
        <v>342</v>
      </c>
      <c r="B334" s="121"/>
      <c r="C334" s="121"/>
      <c r="D334" s="121"/>
      <c r="E334" s="121"/>
      <c r="F334" s="121"/>
      <c r="G334" s="121"/>
      <c r="H334" s="121"/>
      <c r="I334" s="121"/>
      <c r="J334" s="121"/>
    </row>
    <row r="335" spans="1:10" ht="16" x14ac:dyDescent="0.2">
      <c r="A335" s="119"/>
      <c r="B335" s="119"/>
      <c r="C335" s="119"/>
      <c r="D335" s="119"/>
      <c r="E335" s="119"/>
      <c r="F335" s="119"/>
      <c r="G335" s="119"/>
      <c r="H335" s="119"/>
      <c r="I335" s="119"/>
      <c r="J335" s="119"/>
    </row>
    <row r="336" spans="1:10" ht="40" x14ac:dyDescent="0.25">
      <c r="A336" s="151" t="s">
        <v>343</v>
      </c>
      <c r="B336" s="121"/>
      <c r="C336" s="121"/>
      <c r="D336" s="121"/>
      <c r="E336" s="121"/>
      <c r="F336" s="121"/>
      <c r="G336" s="121"/>
      <c r="H336" s="121"/>
      <c r="I336" s="121"/>
      <c r="J336" s="121"/>
    </row>
    <row r="337" spans="1:10" ht="16" x14ac:dyDescent="0.2">
      <c r="A337" s="119"/>
      <c r="B337" s="119"/>
      <c r="C337" s="119"/>
      <c r="D337" s="119"/>
      <c r="E337" s="119"/>
      <c r="F337" s="119"/>
      <c r="G337" s="119"/>
      <c r="H337" s="119"/>
      <c r="I337" s="119"/>
      <c r="J337" s="119"/>
    </row>
    <row r="338" spans="1:10" ht="40" x14ac:dyDescent="0.25">
      <c r="A338" s="151" t="s">
        <v>344</v>
      </c>
      <c r="B338" s="121"/>
      <c r="C338" s="121"/>
      <c r="D338" s="121"/>
      <c r="E338" s="121"/>
      <c r="F338" s="121"/>
      <c r="G338" s="121"/>
      <c r="H338" s="121"/>
      <c r="I338" s="121"/>
      <c r="J338" s="121"/>
    </row>
    <row r="339" spans="1:10" ht="16" x14ac:dyDescent="0.2">
      <c r="A339" s="119"/>
      <c r="B339" s="119"/>
      <c r="C339" s="119"/>
      <c r="D339" s="119"/>
      <c r="E339" s="119"/>
      <c r="F339" s="119"/>
      <c r="G339" s="119"/>
      <c r="H339" s="119"/>
      <c r="I339" s="119"/>
      <c r="J339" s="119"/>
    </row>
    <row r="340" spans="1:10" ht="40" x14ac:dyDescent="0.25">
      <c r="A340" s="151" t="s">
        <v>345</v>
      </c>
      <c r="B340" s="121"/>
      <c r="C340" s="121"/>
      <c r="D340" s="121"/>
      <c r="E340" s="121"/>
      <c r="F340" s="121"/>
      <c r="G340" s="121"/>
      <c r="H340" s="121"/>
      <c r="I340" s="121"/>
      <c r="J340" s="121"/>
    </row>
    <row r="341" spans="1:10" ht="16" x14ac:dyDescent="0.2">
      <c r="A341" s="119"/>
      <c r="B341" s="119"/>
      <c r="C341" s="119"/>
      <c r="D341" s="119"/>
      <c r="E341" s="119"/>
      <c r="F341" s="119"/>
      <c r="G341" s="119"/>
      <c r="H341" s="119"/>
      <c r="I341" s="119"/>
      <c r="J341" s="119"/>
    </row>
    <row r="342" spans="1:10" ht="20" x14ac:dyDescent="0.25">
      <c r="A342" s="155" t="s">
        <v>346</v>
      </c>
      <c r="B342" s="134"/>
      <c r="C342" s="134"/>
      <c r="D342" s="134"/>
      <c r="E342" s="134"/>
      <c r="F342" s="134"/>
      <c r="G342" s="134"/>
      <c r="H342" s="134"/>
      <c r="I342" s="134"/>
      <c r="J342" s="134"/>
    </row>
    <row r="343" spans="1:10" x14ac:dyDescent="0.2">
      <c r="A343" s="134"/>
      <c r="B343" s="134"/>
      <c r="C343" s="134"/>
      <c r="D343" s="134"/>
      <c r="E343" s="134"/>
      <c r="F343" s="134"/>
      <c r="G343" s="134"/>
      <c r="H343" s="134"/>
      <c r="I343" s="134"/>
      <c r="J343" s="134"/>
    </row>
    <row r="344" spans="1:10" ht="19" x14ac:dyDescent="0.25">
      <c r="A344" s="156" t="s">
        <v>347</v>
      </c>
      <c r="B344" s="134"/>
      <c r="C344" s="134"/>
      <c r="D344" s="134"/>
      <c r="E344" s="134"/>
      <c r="F344" s="134"/>
      <c r="G344" s="134"/>
      <c r="H344" s="134"/>
      <c r="I344" s="134"/>
      <c r="J344" s="134"/>
    </row>
    <row r="345" spans="1:10" ht="19" x14ac:dyDescent="0.25">
      <c r="A345" s="156"/>
      <c r="B345" s="134"/>
      <c r="C345" s="134"/>
      <c r="D345" s="134"/>
      <c r="E345" s="134"/>
      <c r="F345" s="134"/>
      <c r="G345" s="134"/>
      <c r="H345" s="134"/>
      <c r="I345" s="134"/>
      <c r="J345" s="134"/>
    </row>
    <row r="346" spans="1:10" ht="80" customHeight="1" x14ac:dyDescent="0.2">
      <c r="A346" s="208" t="s">
        <v>553</v>
      </c>
      <c r="B346" s="134"/>
      <c r="C346" s="134"/>
      <c r="D346" s="134"/>
      <c r="E346" s="134"/>
      <c r="F346" s="134"/>
      <c r="G346" s="134"/>
      <c r="H346" s="134"/>
      <c r="I346" s="134"/>
      <c r="J346" s="134"/>
    </row>
    <row r="347" spans="1:10" ht="19" x14ac:dyDescent="0.25">
      <c r="A347" s="156"/>
      <c r="B347" s="134"/>
      <c r="C347" s="134"/>
      <c r="D347" s="134"/>
      <c r="E347" s="134"/>
      <c r="F347" s="134"/>
      <c r="G347" s="134"/>
      <c r="H347" s="134"/>
      <c r="I347" s="134"/>
      <c r="J347" s="134"/>
    </row>
    <row r="348" spans="1:10" ht="60" customHeight="1" x14ac:dyDescent="0.2">
      <c r="A348" s="208" t="s">
        <v>554</v>
      </c>
      <c r="B348" s="134"/>
      <c r="C348" s="134"/>
      <c r="D348" s="134"/>
      <c r="E348" s="134"/>
      <c r="F348" s="134"/>
      <c r="G348" s="134"/>
      <c r="H348" s="134"/>
      <c r="I348" s="134"/>
      <c r="J348" s="134"/>
    </row>
    <row r="349" spans="1:10" ht="19" x14ac:dyDescent="0.25">
      <c r="A349" s="156"/>
      <c r="B349" s="134"/>
      <c r="C349" s="134"/>
      <c r="D349" s="134"/>
      <c r="E349" s="134"/>
      <c r="F349" s="134"/>
      <c r="G349" s="134"/>
      <c r="H349" s="134"/>
      <c r="I349" s="134"/>
      <c r="J349" s="134"/>
    </row>
    <row r="350" spans="1:10" ht="45" customHeight="1" x14ac:dyDescent="0.2">
      <c r="A350" s="208" t="s">
        <v>555</v>
      </c>
      <c r="B350" s="134"/>
      <c r="C350" s="134"/>
      <c r="D350" s="134"/>
      <c r="E350" s="134"/>
      <c r="F350" s="134"/>
      <c r="G350" s="134"/>
      <c r="H350" s="134"/>
      <c r="I350" s="134"/>
      <c r="J350" s="134"/>
    </row>
    <row r="351" spans="1:10" ht="16" x14ac:dyDescent="0.2">
      <c r="A351" s="140"/>
      <c r="B351" s="134"/>
      <c r="C351" s="134"/>
      <c r="D351" s="134"/>
      <c r="E351" s="134"/>
      <c r="F351" s="134"/>
      <c r="G351" s="134"/>
      <c r="H351" s="134"/>
      <c r="I351" s="134"/>
      <c r="J351" s="134"/>
    </row>
    <row r="352" spans="1:10" ht="80" x14ac:dyDescent="0.25">
      <c r="A352" s="161" t="s">
        <v>416</v>
      </c>
      <c r="B352" s="134"/>
      <c r="C352" s="134"/>
      <c r="D352" s="134"/>
      <c r="E352" s="134"/>
      <c r="F352" s="134"/>
      <c r="G352" s="134"/>
      <c r="H352" s="134"/>
      <c r="I352" s="134"/>
      <c r="J352" s="134"/>
    </row>
    <row r="353" spans="1:10" ht="16" x14ac:dyDescent="0.2">
      <c r="A353" s="140"/>
      <c r="B353" s="134"/>
      <c r="C353" s="134"/>
      <c r="D353" s="134"/>
      <c r="E353" s="134"/>
      <c r="F353" s="134"/>
      <c r="G353" s="134"/>
      <c r="H353" s="134"/>
      <c r="I353" s="134"/>
      <c r="J353" s="134"/>
    </row>
    <row r="354" spans="1:10" ht="39.75" customHeight="1" x14ac:dyDescent="0.2">
      <c r="A354" s="146" t="s">
        <v>452</v>
      </c>
      <c r="B354" s="134"/>
      <c r="C354" s="134"/>
      <c r="D354" s="134"/>
      <c r="E354" s="134"/>
      <c r="F354" s="134"/>
      <c r="G354" s="134"/>
      <c r="H354" s="134"/>
      <c r="I354" s="134"/>
      <c r="J354" s="134"/>
    </row>
    <row r="355" spans="1:10" ht="16" x14ac:dyDescent="0.2">
      <c r="A355" s="140"/>
      <c r="B355" s="134"/>
      <c r="C355" s="134"/>
      <c r="D355" s="134"/>
      <c r="E355" s="134"/>
      <c r="F355" s="134"/>
      <c r="G355" s="134"/>
      <c r="H355" s="134"/>
      <c r="I355" s="134"/>
      <c r="J355" s="134"/>
    </row>
    <row r="356" spans="1:10" s="147" customFormat="1" ht="24" customHeight="1" x14ac:dyDescent="0.3">
      <c r="A356" s="111" t="s">
        <v>348</v>
      </c>
      <c r="B356" s="125"/>
      <c r="C356" s="125"/>
      <c r="D356" s="125"/>
      <c r="E356" s="125"/>
      <c r="F356" s="125"/>
      <c r="G356" s="125"/>
      <c r="H356" s="125"/>
      <c r="I356" s="125"/>
      <c r="J356" s="125"/>
    </row>
    <row r="357" spans="1:10" ht="16" x14ac:dyDescent="0.2">
      <c r="A357" s="144"/>
      <c r="B357" s="144"/>
      <c r="C357" s="144"/>
      <c r="D357" s="144"/>
      <c r="E357" s="144"/>
      <c r="F357" s="144"/>
      <c r="G357" s="144"/>
      <c r="H357" s="144"/>
      <c r="I357" s="144"/>
      <c r="J357" s="144"/>
    </row>
    <row r="358" spans="1:10" ht="250.25" customHeight="1" x14ac:dyDescent="0.2">
      <c r="A358" s="119"/>
      <c r="B358" s="121"/>
      <c r="C358" s="121"/>
      <c r="D358" s="121"/>
      <c r="E358" s="121"/>
      <c r="F358" s="121"/>
      <c r="G358" s="121"/>
      <c r="H358" s="121"/>
      <c r="I358" s="121"/>
      <c r="J358" s="121"/>
    </row>
    <row r="359" spans="1:10" ht="16" x14ac:dyDescent="0.2">
      <c r="A359" s="144"/>
      <c r="B359" s="144"/>
      <c r="C359" s="144"/>
      <c r="D359" s="144"/>
      <c r="E359" s="144"/>
      <c r="F359" s="144"/>
      <c r="G359" s="144"/>
      <c r="H359" s="144"/>
      <c r="I359" s="144"/>
      <c r="J359" s="144"/>
    </row>
    <row r="360" spans="1:10" ht="40" x14ac:dyDescent="0.25">
      <c r="A360" s="149" t="s">
        <v>417</v>
      </c>
      <c r="B360" s="121"/>
      <c r="C360" s="121"/>
      <c r="D360" s="121"/>
      <c r="E360" s="121"/>
      <c r="F360" s="121"/>
      <c r="G360" s="121"/>
      <c r="H360" s="121"/>
      <c r="I360" s="121"/>
      <c r="J360" s="121"/>
    </row>
    <row r="361" spans="1:10" ht="16" x14ac:dyDescent="0.2">
      <c r="A361" s="119"/>
      <c r="B361" s="119"/>
      <c r="C361" s="119"/>
      <c r="D361" s="119"/>
      <c r="E361" s="119"/>
      <c r="F361" s="119"/>
      <c r="G361" s="119"/>
      <c r="H361" s="119"/>
      <c r="I361" s="119"/>
      <c r="J361" s="119"/>
    </row>
    <row r="362" spans="1:10" ht="20" x14ac:dyDescent="0.25">
      <c r="A362" s="149" t="s">
        <v>418</v>
      </c>
      <c r="B362" s="121"/>
      <c r="C362" s="121"/>
      <c r="D362" s="121"/>
      <c r="E362" s="121"/>
      <c r="F362" s="121"/>
      <c r="G362" s="121"/>
      <c r="H362" s="121"/>
      <c r="I362" s="121"/>
      <c r="J362" s="121"/>
    </row>
    <row r="363" spans="1:10" ht="16" x14ac:dyDescent="0.2">
      <c r="A363" s="144"/>
      <c r="B363" s="144"/>
      <c r="C363" s="144"/>
      <c r="D363" s="144"/>
      <c r="E363" s="144"/>
      <c r="F363" s="144"/>
      <c r="G363" s="144"/>
      <c r="H363" s="144"/>
      <c r="I363" s="144"/>
      <c r="J363" s="144"/>
    </row>
    <row r="364" spans="1:10" ht="20" x14ac:dyDescent="0.25">
      <c r="A364" s="164" t="s">
        <v>349</v>
      </c>
      <c r="B364" s="121"/>
      <c r="C364" s="121"/>
      <c r="D364" s="121"/>
      <c r="E364" s="121"/>
      <c r="F364" s="121"/>
      <c r="G364" s="121"/>
      <c r="H364" s="121"/>
      <c r="I364" s="121"/>
      <c r="J364" s="121"/>
    </row>
    <row r="365" spans="1:10" ht="16" x14ac:dyDescent="0.2">
      <c r="A365" s="119"/>
      <c r="B365" s="119"/>
      <c r="C365" s="119"/>
      <c r="D365" s="119"/>
      <c r="E365" s="119"/>
      <c r="F365" s="119"/>
      <c r="G365" s="119"/>
      <c r="H365" s="119"/>
      <c r="I365" s="119"/>
      <c r="J365" s="119"/>
    </row>
    <row r="366" spans="1:10" s="204" customFormat="1" ht="40" customHeight="1" x14ac:dyDescent="0.2">
      <c r="A366" s="206" t="s">
        <v>556</v>
      </c>
      <c r="B366" s="209"/>
      <c r="C366" s="209"/>
      <c r="D366" s="209"/>
      <c r="E366" s="209"/>
      <c r="F366" s="209"/>
      <c r="G366" s="209"/>
      <c r="H366" s="209"/>
      <c r="I366" s="209"/>
      <c r="J366" s="209"/>
    </row>
    <row r="367" spans="1:10" ht="16" x14ac:dyDescent="0.2">
      <c r="A367" s="119"/>
      <c r="B367" s="119"/>
      <c r="C367" s="119"/>
      <c r="D367" s="119"/>
      <c r="E367" s="119"/>
      <c r="F367" s="119"/>
      <c r="G367" s="119"/>
      <c r="H367" s="119"/>
      <c r="I367" s="119"/>
      <c r="J367" s="119"/>
    </row>
    <row r="368" spans="1:10" ht="20" x14ac:dyDescent="0.25">
      <c r="A368" s="151" t="s">
        <v>350</v>
      </c>
      <c r="B368" s="121"/>
      <c r="C368" s="121"/>
      <c r="D368" s="121"/>
      <c r="E368" s="121"/>
      <c r="F368" s="121"/>
      <c r="G368" s="121"/>
      <c r="H368" s="121"/>
      <c r="I368" s="121"/>
      <c r="J368" s="121"/>
    </row>
    <row r="369" spans="1:10" ht="16" x14ac:dyDescent="0.2">
      <c r="A369" s="119"/>
      <c r="B369" s="119"/>
      <c r="C369" s="119"/>
      <c r="D369" s="119"/>
      <c r="E369" s="119"/>
      <c r="F369" s="119"/>
      <c r="G369" s="119"/>
      <c r="H369" s="119"/>
      <c r="I369" s="119"/>
      <c r="J369" s="119"/>
    </row>
    <row r="370" spans="1:10" ht="20" x14ac:dyDescent="0.25">
      <c r="A370" s="151" t="s">
        <v>351</v>
      </c>
      <c r="B370" s="121"/>
      <c r="C370" s="121"/>
      <c r="D370" s="121"/>
      <c r="E370" s="121"/>
      <c r="F370" s="121"/>
      <c r="G370" s="121"/>
      <c r="H370" s="121"/>
      <c r="I370" s="121"/>
      <c r="J370" s="121"/>
    </row>
    <row r="371" spans="1:10" ht="16" x14ac:dyDescent="0.2">
      <c r="A371" s="119"/>
      <c r="B371" s="119"/>
      <c r="C371" s="119"/>
      <c r="D371" s="119"/>
      <c r="E371" s="119"/>
      <c r="F371" s="119"/>
      <c r="G371" s="119"/>
      <c r="H371" s="119"/>
      <c r="I371" s="119"/>
      <c r="J371" s="119"/>
    </row>
    <row r="372" spans="1:10" ht="40" x14ac:dyDescent="0.25">
      <c r="A372" s="151" t="s">
        <v>352</v>
      </c>
      <c r="B372" s="121"/>
      <c r="C372" s="121"/>
      <c r="D372" s="121"/>
      <c r="E372" s="121"/>
      <c r="F372" s="121"/>
      <c r="G372" s="121"/>
      <c r="H372" s="121"/>
      <c r="I372" s="121"/>
      <c r="J372" s="121"/>
    </row>
    <row r="373" spans="1:10" ht="16" x14ac:dyDescent="0.2">
      <c r="A373" s="119"/>
      <c r="B373" s="119"/>
      <c r="C373" s="119"/>
      <c r="D373" s="119"/>
      <c r="E373" s="119"/>
      <c r="F373" s="119"/>
      <c r="G373" s="119"/>
      <c r="H373" s="119"/>
      <c r="I373" s="119"/>
      <c r="J373" s="119"/>
    </row>
    <row r="374" spans="1:10" ht="20" x14ac:dyDescent="0.25">
      <c r="A374" s="151" t="s">
        <v>353</v>
      </c>
      <c r="B374" s="121"/>
      <c r="C374" s="121"/>
      <c r="D374" s="121"/>
      <c r="E374" s="121"/>
      <c r="F374" s="121"/>
      <c r="G374" s="121"/>
      <c r="H374" s="121"/>
      <c r="I374" s="121"/>
      <c r="J374" s="121"/>
    </row>
    <row r="375" spans="1:10" ht="16" x14ac:dyDescent="0.2">
      <c r="A375" s="119"/>
      <c r="B375" s="119"/>
      <c r="C375" s="119"/>
      <c r="D375" s="119"/>
      <c r="E375" s="119"/>
      <c r="F375" s="119"/>
      <c r="G375" s="119"/>
      <c r="H375" s="119"/>
      <c r="I375" s="119"/>
      <c r="J375" s="119"/>
    </row>
    <row r="376" spans="1:10" ht="20" x14ac:dyDescent="0.25">
      <c r="A376" s="151" t="s">
        <v>354</v>
      </c>
      <c r="B376" s="121"/>
      <c r="C376" s="121"/>
      <c r="D376" s="121"/>
      <c r="E376" s="121"/>
      <c r="F376" s="121"/>
      <c r="G376" s="121"/>
      <c r="H376" s="121"/>
      <c r="I376" s="121"/>
      <c r="J376" s="121"/>
    </row>
    <row r="377" spans="1:10" ht="19" x14ac:dyDescent="0.25">
      <c r="A377" s="151"/>
      <c r="B377" s="121"/>
      <c r="C377" s="121"/>
      <c r="D377" s="121"/>
      <c r="E377" s="121"/>
      <c r="F377" s="121"/>
      <c r="G377" s="121"/>
      <c r="H377" s="121"/>
      <c r="I377" s="121"/>
      <c r="J377" s="121"/>
    </row>
    <row r="378" spans="1:10" ht="20" x14ac:dyDescent="0.25">
      <c r="A378" s="151" t="s">
        <v>557</v>
      </c>
      <c r="B378" s="121"/>
      <c r="C378" s="121"/>
      <c r="D378" s="121"/>
      <c r="E378" s="121"/>
      <c r="F378" s="121"/>
      <c r="G378" s="121"/>
      <c r="H378" s="121"/>
      <c r="I378" s="121"/>
      <c r="J378" s="121"/>
    </row>
    <row r="379" spans="1:10" ht="19" x14ac:dyDescent="0.25">
      <c r="A379" s="151"/>
      <c r="B379" s="121"/>
      <c r="C379" s="121"/>
      <c r="D379" s="121"/>
      <c r="E379" s="121"/>
      <c r="F379" s="121"/>
      <c r="G379" s="121"/>
      <c r="H379" s="121"/>
      <c r="I379" s="121"/>
      <c r="J379" s="121"/>
    </row>
    <row r="380" spans="1:10" ht="20" x14ac:dyDescent="0.25">
      <c r="A380" s="151" t="s">
        <v>558</v>
      </c>
      <c r="B380" s="121"/>
      <c r="C380" s="121"/>
      <c r="D380" s="121"/>
      <c r="E380" s="121"/>
      <c r="F380" s="121"/>
      <c r="G380" s="121"/>
      <c r="H380" s="121"/>
      <c r="I380" s="121"/>
      <c r="J380" s="121"/>
    </row>
    <row r="381" spans="1:10" ht="19" x14ac:dyDescent="0.25">
      <c r="A381" s="151"/>
      <c r="B381" s="121"/>
      <c r="C381" s="121"/>
      <c r="D381" s="121"/>
      <c r="E381" s="121"/>
      <c r="F381" s="121"/>
      <c r="G381" s="121"/>
      <c r="H381" s="121"/>
      <c r="I381" s="121"/>
      <c r="J381" s="121"/>
    </row>
    <row r="382" spans="1:10" ht="20" x14ac:dyDescent="0.25">
      <c r="A382" s="151" t="s">
        <v>559</v>
      </c>
      <c r="B382" s="121"/>
      <c r="C382" s="121"/>
      <c r="D382" s="121"/>
      <c r="E382" s="121"/>
      <c r="F382" s="121"/>
      <c r="G382" s="121"/>
      <c r="H382" s="121"/>
      <c r="I382" s="121"/>
      <c r="J382" s="121"/>
    </row>
    <row r="383" spans="1:10" ht="16" x14ac:dyDescent="0.2">
      <c r="A383" s="119"/>
      <c r="B383" s="119"/>
      <c r="C383" s="119"/>
      <c r="D383" s="119"/>
      <c r="E383" s="119"/>
      <c r="F383" s="119"/>
      <c r="G383" s="119"/>
      <c r="H383" s="119"/>
      <c r="I383" s="119"/>
      <c r="J383" s="119"/>
    </row>
    <row r="384" spans="1:10" ht="20" x14ac:dyDescent="0.25">
      <c r="A384" s="149" t="s">
        <v>419</v>
      </c>
      <c r="B384" s="121"/>
      <c r="C384" s="121"/>
      <c r="D384" s="121"/>
      <c r="E384" s="121"/>
      <c r="F384" s="121"/>
      <c r="G384" s="121"/>
      <c r="H384" s="121"/>
      <c r="I384" s="121"/>
      <c r="J384" s="121"/>
    </row>
    <row r="385" spans="1:10" ht="16" x14ac:dyDescent="0.2">
      <c r="A385" s="162"/>
      <c r="B385" s="162"/>
      <c r="C385" s="162"/>
      <c r="D385" s="162"/>
      <c r="E385" s="162"/>
      <c r="F385" s="162"/>
      <c r="G385" s="162"/>
      <c r="H385" s="162"/>
      <c r="I385" s="162"/>
      <c r="J385" s="162"/>
    </row>
    <row r="386" spans="1:10" ht="41.25" customHeight="1" x14ac:dyDescent="0.2">
      <c r="A386" s="146" t="s">
        <v>452</v>
      </c>
      <c r="B386" s="134"/>
      <c r="C386" s="134"/>
      <c r="D386" s="134"/>
      <c r="E386" s="134"/>
      <c r="F386" s="134"/>
      <c r="G386" s="134"/>
      <c r="H386" s="134"/>
      <c r="I386" s="134"/>
      <c r="J386" s="134"/>
    </row>
    <row r="387" spans="1:10" ht="16" x14ac:dyDescent="0.2">
      <c r="A387" s="137"/>
      <c r="B387" s="134"/>
      <c r="C387" s="134"/>
      <c r="D387" s="134"/>
      <c r="E387" s="134"/>
      <c r="F387" s="134"/>
      <c r="G387" s="134"/>
      <c r="H387" s="134"/>
      <c r="I387" s="134"/>
      <c r="J387" s="134"/>
    </row>
    <row r="388" spans="1:10" s="147" customFormat="1" ht="24" customHeight="1" x14ac:dyDescent="0.3">
      <c r="A388" s="167" t="s">
        <v>420</v>
      </c>
      <c r="B388" s="125"/>
      <c r="C388" s="125"/>
      <c r="D388" s="125"/>
      <c r="E388" s="125"/>
      <c r="F388" s="125"/>
      <c r="G388" s="125"/>
      <c r="H388" s="125"/>
      <c r="I388" s="125"/>
      <c r="J388" s="125"/>
    </row>
    <row r="389" spans="1:10" ht="16" x14ac:dyDescent="0.2">
      <c r="A389" s="137"/>
      <c r="B389" s="134"/>
      <c r="C389" s="134"/>
      <c r="D389" s="134"/>
      <c r="E389" s="134"/>
      <c r="F389" s="134"/>
      <c r="G389" s="134"/>
      <c r="H389" s="134"/>
      <c r="I389" s="134"/>
      <c r="J389" s="134"/>
    </row>
    <row r="390" spans="1:10" ht="250.25" customHeight="1" x14ac:dyDescent="0.2">
      <c r="A390" s="137"/>
      <c r="B390" s="134"/>
      <c r="C390" s="134"/>
      <c r="D390" s="134"/>
      <c r="E390" s="134"/>
      <c r="F390" s="134"/>
      <c r="G390" s="134"/>
      <c r="H390" s="134"/>
      <c r="I390" s="134"/>
      <c r="J390" s="134"/>
    </row>
    <row r="391" spans="1:10" ht="16" x14ac:dyDescent="0.2">
      <c r="A391" s="137"/>
      <c r="B391" s="134"/>
      <c r="C391" s="134"/>
      <c r="D391" s="134"/>
      <c r="E391" s="134"/>
      <c r="F391" s="134"/>
      <c r="G391" s="134"/>
      <c r="H391" s="134"/>
      <c r="I391" s="134"/>
      <c r="J391" s="134"/>
    </row>
    <row r="392" spans="1:10" ht="40" x14ac:dyDescent="0.25">
      <c r="A392" s="161" t="s">
        <v>421</v>
      </c>
      <c r="B392" s="134"/>
      <c r="C392" s="134"/>
      <c r="D392" s="134"/>
      <c r="E392" s="134"/>
      <c r="F392" s="134"/>
      <c r="G392" s="134"/>
      <c r="H392" s="134"/>
      <c r="I392" s="134"/>
      <c r="J392" s="134"/>
    </row>
    <row r="393" spans="1:10" ht="16" x14ac:dyDescent="0.2">
      <c r="A393" s="137"/>
      <c r="B393" s="134"/>
      <c r="C393" s="134"/>
      <c r="D393" s="134"/>
      <c r="E393" s="134"/>
      <c r="F393" s="134"/>
      <c r="G393" s="134"/>
      <c r="H393" s="134"/>
      <c r="I393" s="134"/>
      <c r="J393" s="134"/>
    </row>
    <row r="394" spans="1:10" ht="20" x14ac:dyDescent="0.25">
      <c r="A394" s="154" t="s">
        <v>355</v>
      </c>
      <c r="B394" s="134"/>
      <c r="C394" s="134"/>
      <c r="D394" s="134"/>
      <c r="E394" s="134"/>
      <c r="F394" s="134"/>
      <c r="G394" s="134"/>
      <c r="H394" s="134"/>
      <c r="I394" s="134"/>
      <c r="J394" s="134"/>
    </row>
    <row r="395" spans="1:10" x14ac:dyDescent="0.2">
      <c r="A395" s="134"/>
      <c r="B395" s="134"/>
      <c r="C395" s="134"/>
      <c r="D395" s="134"/>
      <c r="E395" s="134"/>
      <c r="F395" s="134"/>
      <c r="G395" s="134"/>
      <c r="H395" s="134"/>
      <c r="I395" s="134"/>
      <c r="J395" s="134"/>
    </row>
    <row r="396" spans="1:10" ht="20" x14ac:dyDescent="0.25">
      <c r="A396" s="164" t="s">
        <v>356</v>
      </c>
      <c r="B396" s="144"/>
      <c r="C396" s="144"/>
      <c r="D396" s="144"/>
      <c r="E396" s="144"/>
      <c r="F396" s="144"/>
      <c r="G396" s="144"/>
      <c r="H396" s="144"/>
      <c r="I396" s="144"/>
      <c r="J396" s="144"/>
    </row>
    <row r="397" spans="1:10" ht="16" x14ac:dyDescent="0.2">
      <c r="A397" s="144"/>
      <c r="B397" s="144"/>
      <c r="C397" s="144"/>
      <c r="D397" s="144"/>
      <c r="E397" s="144"/>
      <c r="F397" s="144"/>
      <c r="G397" s="144"/>
      <c r="H397" s="144"/>
      <c r="I397" s="144"/>
      <c r="J397" s="144"/>
    </row>
    <row r="398" spans="1:10" ht="20" x14ac:dyDescent="0.25">
      <c r="A398" s="151" t="s">
        <v>357</v>
      </c>
      <c r="B398" s="121"/>
      <c r="C398" s="121"/>
      <c r="D398" s="121"/>
      <c r="E398" s="121"/>
      <c r="F398" s="121"/>
      <c r="G398" s="121"/>
      <c r="H398" s="121"/>
      <c r="I398" s="121"/>
      <c r="J398" s="121"/>
    </row>
    <row r="399" spans="1:10" ht="16" x14ac:dyDescent="0.2">
      <c r="A399" s="119"/>
      <c r="B399" s="119"/>
      <c r="C399" s="119"/>
      <c r="D399" s="119"/>
      <c r="E399" s="119"/>
      <c r="F399" s="119"/>
      <c r="G399" s="119"/>
      <c r="H399" s="119"/>
      <c r="I399" s="119"/>
      <c r="J399" s="119"/>
    </row>
    <row r="400" spans="1:10" ht="40" x14ac:dyDescent="0.25">
      <c r="A400" s="149" t="s">
        <v>358</v>
      </c>
      <c r="B400" s="121"/>
      <c r="C400" s="121"/>
      <c r="D400" s="121"/>
      <c r="E400" s="121"/>
      <c r="F400" s="121"/>
      <c r="G400" s="121"/>
      <c r="H400" s="121"/>
      <c r="I400" s="121"/>
      <c r="J400" s="121"/>
    </row>
    <row r="401" spans="1:10" ht="16" x14ac:dyDescent="0.2">
      <c r="A401" s="144"/>
      <c r="B401" s="144"/>
      <c r="C401" s="144"/>
      <c r="D401" s="144"/>
      <c r="E401" s="144"/>
      <c r="F401" s="144"/>
      <c r="G401" s="144"/>
      <c r="H401" s="144"/>
      <c r="I401" s="144"/>
      <c r="J401" s="144"/>
    </row>
    <row r="402" spans="1:10" ht="20" x14ac:dyDescent="0.25">
      <c r="A402" s="151" t="s">
        <v>359</v>
      </c>
      <c r="B402" s="121"/>
      <c r="C402" s="121"/>
      <c r="D402" s="121"/>
      <c r="E402" s="121"/>
      <c r="F402" s="121"/>
      <c r="G402" s="121"/>
      <c r="H402" s="121"/>
      <c r="I402" s="121"/>
      <c r="J402" s="121"/>
    </row>
    <row r="403" spans="1:10" ht="16" x14ac:dyDescent="0.2">
      <c r="A403" s="119"/>
      <c r="B403" s="119"/>
      <c r="C403" s="119"/>
      <c r="D403" s="119"/>
      <c r="E403" s="119"/>
      <c r="F403" s="119"/>
      <c r="G403" s="119"/>
      <c r="H403" s="119"/>
      <c r="I403" s="119"/>
      <c r="J403" s="119"/>
    </row>
    <row r="404" spans="1:10" ht="20" x14ac:dyDescent="0.25">
      <c r="A404" s="151" t="s">
        <v>360</v>
      </c>
      <c r="B404" s="121"/>
      <c r="C404" s="121"/>
      <c r="D404" s="121"/>
      <c r="E404" s="121"/>
      <c r="F404" s="121"/>
      <c r="G404" s="121"/>
      <c r="H404" s="121"/>
      <c r="I404" s="121"/>
      <c r="J404" s="121"/>
    </row>
    <row r="405" spans="1:10" ht="16" x14ac:dyDescent="0.2">
      <c r="A405" s="119"/>
      <c r="B405" s="119"/>
      <c r="C405" s="119"/>
      <c r="D405" s="119"/>
      <c r="E405" s="119"/>
      <c r="F405" s="119"/>
      <c r="G405" s="119"/>
      <c r="H405" s="119"/>
      <c r="I405" s="119"/>
      <c r="J405" s="119"/>
    </row>
    <row r="406" spans="1:10" ht="20" x14ac:dyDescent="0.25">
      <c r="A406" s="151" t="s">
        <v>361</v>
      </c>
      <c r="B406" s="121"/>
      <c r="C406" s="121"/>
      <c r="D406" s="121"/>
      <c r="E406" s="121"/>
      <c r="F406" s="121"/>
      <c r="G406" s="121"/>
      <c r="H406" s="121"/>
      <c r="I406" s="121"/>
      <c r="J406" s="121"/>
    </row>
    <row r="407" spans="1:10" ht="16" x14ac:dyDescent="0.2">
      <c r="A407" s="119"/>
      <c r="B407" s="119"/>
      <c r="C407" s="119"/>
      <c r="D407" s="119"/>
      <c r="E407" s="119"/>
      <c r="F407" s="119"/>
      <c r="G407" s="119"/>
      <c r="H407" s="119"/>
      <c r="I407" s="119"/>
      <c r="J407" s="119"/>
    </row>
    <row r="408" spans="1:10" ht="40" x14ac:dyDescent="0.25">
      <c r="A408" s="151" t="s">
        <v>362</v>
      </c>
      <c r="B408" s="121"/>
      <c r="C408" s="121"/>
      <c r="D408" s="121"/>
      <c r="E408" s="121"/>
      <c r="F408" s="121"/>
      <c r="G408" s="121"/>
      <c r="H408" s="121"/>
      <c r="I408" s="121"/>
      <c r="J408" s="121"/>
    </row>
    <row r="409" spans="1:10" ht="19" x14ac:dyDescent="0.25">
      <c r="A409" s="151"/>
      <c r="B409" s="121"/>
      <c r="C409" s="121"/>
      <c r="D409" s="121"/>
      <c r="E409" s="121"/>
      <c r="F409" s="121"/>
      <c r="G409" s="121"/>
      <c r="H409" s="121"/>
      <c r="I409" s="121"/>
      <c r="J409" s="121"/>
    </row>
    <row r="410" spans="1:10" ht="40" x14ac:dyDescent="0.25">
      <c r="A410" s="151" t="s">
        <v>560</v>
      </c>
      <c r="B410" s="121"/>
      <c r="C410" s="121"/>
      <c r="D410" s="121"/>
      <c r="E410" s="121"/>
      <c r="F410" s="121"/>
      <c r="G410" s="121"/>
      <c r="H410" s="121"/>
      <c r="I410" s="121"/>
      <c r="J410" s="121"/>
    </row>
    <row r="411" spans="1:10" ht="19" x14ac:dyDescent="0.25">
      <c r="A411" s="151"/>
      <c r="B411" s="121"/>
      <c r="C411" s="121"/>
      <c r="D411" s="121"/>
      <c r="E411" s="121"/>
      <c r="F411" s="121"/>
      <c r="G411" s="121"/>
      <c r="H411" s="121"/>
      <c r="I411" s="121"/>
      <c r="J411" s="121"/>
    </row>
    <row r="412" spans="1:10" ht="40" customHeight="1" x14ac:dyDescent="0.2">
      <c r="A412" s="206" t="s">
        <v>561</v>
      </c>
      <c r="B412" s="121"/>
      <c r="C412" s="121"/>
      <c r="D412" s="121"/>
      <c r="E412" s="121"/>
      <c r="F412" s="121"/>
      <c r="G412" s="121"/>
      <c r="H412" s="121"/>
      <c r="I412" s="121"/>
      <c r="J412" s="121"/>
    </row>
    <row r="413" spans="1:10" ht="19" x14ac:dyDescent="0.25">
      <c r="A413" s="151"/>
      <c r="B413" s="121"/>
      <c r="C413" s="121"/>
      <c r="D413" s="121"/>
      <c r="E413" s="121"/>
      <c r="F413" s="121"/>
      <c r="G413" s="121"/>
      <c r="H413" s="121"/>
      <c r="I413" s="121"/>
      <c r="J413" s="121"/>
    </row>
    <row r="414" spans="1:10" ht="40" x14ac:dyDescent="0.25">
      <c r="A414" s="151" t="s">
        <v>562</v>
      </c>
      <c r="B414" s="121"/>
      <c r="C414" s="121"/>
      <c r="D414" s="121"/>
      <c r="E414" s="121"/>
      <c r="F414" s="121"/>
      <c r="G414" s="121"/>
      <c r="H414" s="121"/>
      <c r="I414" s="121"/>
      <c r="J414" s="121"/>
    </row>
    <row r="415" spans="1:10" ht="16" x14ac:dyDescent="0.2">
      <c r="A415" s="119"/>
      <c r="B415" s="119"/>
      <c r="C415" s="119"/>
      <c r="D415" s="119"/>
      <c r="E415" s="119"/>
      <c r="F415" s="119"/>
      <c r="G415" s="119"/>
      <c r="H415" s="119"/>
      <c r="I415" s="119"/>
      <c r="J415" s="119"/>
    </row>
    <row r="416" spans="1:10" ht="40" x14ac:dyDescent="0.25">
      <c r="A416" s="149" t="s">
        <v>563</v>
      </c>
      <c r="B416" s="121"/>
      <c r="C416" s="121"/>
      <c r="D416" s="121"/>
      <c r="E416" s="121"/>
      <c r="F416" s="121"/>
      <c r="G416" s="121"/>
      <c r="H416" s="121"/>
      <c r="I416" s="121"/>
      <c r="J416" s="121"/>
    </row>
    <row r="417" spans="1:10" ht="16" x14ac:dyDescent="0.2">
      <c r="A417" s="119"/>
      <c r="B417" s="119"/>
      <c r="C417" s="119"/>
      <c r="D417" s="119"/>
      <c r="E417" s="119"/>
      <c r="F417" s="119"/>
      <c r="G417" s="119"/>
      <c r="H417" s="119"/>
      <c r="I417" s="119"/>
      <c r="J417" s="119"/>
    </row>
    <row r="418" spans="1:10" ht="39.75" customHeight="1" x14ac:dyDescent="0.2">
      <c r="A418" s="146" t="s">
        <v>452</v>
      </c>
      <c r="B418" s="121"/>
      <c r="C418" s="121"/>
      <c r="D418" s="121"/>
      <c r="E418" s="121"/>
      <c r="F418" s="121"/>
      <c r="G418" s="121"/>
      <c r="H418" s="121"/>
      <c r="I418" s="121"/>
      <c r="J418" s="121"/>
    </row>
    <row r="419" spans="1:10" ht="16" x14ac:dyDescent="0.2">
      <c r="A419" s="119"/>
      <c r="B419" s="119"/>
      <c r="C419" s="119"/>
      <c r="D419" s="119"/>
      <c r="E419" s="119"/>
      <c r="F419" s="119"/>
      <c r="G419" s="119"/>
      <c r="H419" s="119"/>
      <c r="I419" s="119"/>
      <c r="J419" s="119"/>
    </row>
    <row r="420" spans="1:10" s="147" customFormat="1" ht="24" customHeight="1" x14ac:dyDescent="0.3">
      <c r="A420" s="167" t="s">
        <v>422</v>
      </c>
      <c r="B420" s="125"/>
      <c r="C420" s="125"/>
      <c r="D420" s="125"/>
      <c r="E420" s="125"/>
      <c r="F420" s="125"/>
      <c r="G420" s="125"/>
      <c r="H420" s="125"/>
      <c r="I420" s="125"/>
      <c r="J420" s="125"/>
    </row>
    <row r="421" spans="1:10" ht="16" x14ac:dyDescent="0.2">
      <c r="A421" s="119"/>
      <c r="B421" s="119"/>
      <c r="C421" s="119"/>
      <c r="D421" s="119"/>
      <c r="E421" s="119"/>
      <c r="F421" s="119"/>
      <c r="G421" s="119"/>
      <c r="H421" s="119"/>
      <c r="I421" s="119"/>
      <c r="J421" s="119"/>
    </row>
    <row r="422" spans="1:10" ht="250.25" customHeight="1" x14ac:dyDescent="0.2">
      <c r="A422" s="168"/>
      <c r="B422" s="121"/>
      <c r="C422" s="121"/>
      <c r="D422" s="121"/>
      <c r="E422" s="121"/>
      <c r="F422" s="121"/>
      <c r="G422" s="121"/>
      <c r="H422" s="121"/>
      <c r="I422" s="121"/>
      <c r="J422" s="121"/>
    </row>
    <row r="423" spans="1:10" ht="16" x14ac:dyDescent="0.2">
      <c r="A423" s="144"/>
      <c r="B423" s="144"/>
      <c r="C423" s="144"/>
      <c r="D423" s="144"/>
      <c r="E423" s="144"/>
      <c r="F423" s="144"/>
      <c r="G423" s="144"/>
      <c r="H423" s="144"/>
      <c r="I423" s="144"/>
      <c r="J423" s="144"/>
    </row>
    <row r="424" spans="1:10" ht="40" x14ac:dyDescent="0.25">
      <c r="A424" s="161" t="s">
        <v>423</v>
      </c>
      <c r="B424" s="134"/>
      <c r="C424" s="134"/>
      <c r="D424" s="134"/>
      <c r="E424" s="134"/>
      <c r="F424" s="134"/>
      <c r="G424" s="134"/>
      <c r="H424" s="134"/>
      <c r="I424" s="134"/>
      <c r="J424" s="134"/>
    </row>
    <row r="425" spans="1:10" ht="16" x14ac:dyDescent="0.2">
      <c r="A425" s="139"/>
      <c r="B425" s="139"/>
      <c r="C425" s="139"/>
      <c r="D425" s="139"/>
      <c r="E425" s="139"/>
      <c r="F425" s="139"/>
      <c r="G425" s="139"/>
      <c r="H425" s="139"/>
      <c r="I425" s="139"/>
      <c r="J425" s="139"/>
    </row>
    <row r="426" spans="1:10" ht="20" x14ac:dyDescent="0.25">
      <c r="A426" s="154" t="s">
        <v>564</v>
      </c>
      <c r="B426" s="134"/>
      <c r="C426" s="134"/>
      <c r="D426" s="134"/>
      <c r="E426" s="134"/>
      <c r="F426" s="134"/>
      <c r="G426" s="134"/>
      <c r="H426" s="134"/>
      <c r="I426" s="134"/>
      <c r="J426" s="134"/>
    </row>
    <row r="427" spans="1:10" x14ac:dyDescent="0.2">
      <c r="A427" s="134"/>
      <c r="B427" s="134"/>
      <c r="C427" s="134"/>
      <c r="D427" s="134"/>
      <c r="E427" s="134"/>
      <c r="F427" s="134"/>
      <c r="G427" s="134"/>
      <c r="H427" s="134"/>
      <c r="I427" s="134"/>
      <c r="J427" s="134"/>
    </row>
    <row r="428" spans="1:10" ht="19" x14ac:dyDescent="0.25">
      <c r="A428" s="169" t="s">
        <v>363</v>
      </c>
      <c r="B428" s="134"/>
      <c r="C428" s="134"/>
      <c r="D428" s="134"/>
      <c r="E428" s="134"/>
      <c r="F428" s="134"/>
      <c r="G428" s="134"/>
      <c r="H428" s="134"/>
      <c r="I428" s="134"/>
      <c r="J428" s="134"/>
    </row>
    <row r="429" spans="1:10" ht="16" x14ac:dyDescent="0.2">
      <c r="A429" s="144"/>
      <c r="B429" s="144"/>
      <c r="C429" s="144"/>
      <c r="D429" s="144"/>
      <c r="E429" s="144"/>
      <c r="F429" s="144"/>
      <c r="G429" s="144"/>
      <c r="H429" s="144"/>
      <c r="I429" s="144"/>
      <c r="J429" s="144"/>
    </row>
    <row r="430" spans="1:10" ht="40" x14ac:dyDescent="0.25">
      <c r="A430" s="152" t="s">
        <v>364</v>
      </c>
      <c r="B430" s="121"/>
      <c r="C430" s="121"/>
      <c r="D430" s="121"/>
      <c r="E430" s="121"/>
      <c r="F430" s="121"/>
      <c r="G430" s="121"/>
      <c r="H430" s="121"/>
      <c r="I430" s="121"/>
      <c r="J430" s="121"/>
    </row>
    <row r="431" spans="1:10" ht="16" x14ac:dyDescent="0.2">
      <c r="A431" s="119"/>
      <c r="B431" s="119"/>
      <c r="C431" s="119"/>
      <c r="D431" s="119"/>
      <c r="E431" s="119"/>
      <c r="F431" s="119"/>
      <c r="G431" s="119"/>
      <c r="H431" s="119"/>
      <c r="I431" s="119"/>
      <c r="J431" s="119"/>
    </row>
    <row r="432" spans="1:10" ht="20" x14ac:dyDescent="0.25">
      <c r="A432" s="152" t="s">
        <v>365</v>
      </c>
      <c r="B432" s="121"/>
      <c r="C432" s="121"/>
      <c r="D432" s="121"/>
      <c r="E432" s="121"/>
      <c r="F432" s="121"/>
      <c r="G432" s="121"/>
      <c r="H432" s="121"/>
      <c r="I432" s="121"/>
      <c r="J432" s="121"/>
    </row>
    <row r="433" spans="1:10" ht="16" x14ac:dyDescent="0.2">
      <c r="A433" s="144"/>
      <c r="B433" s="144"/>
      <c r="C433" s="144"/>
      <c r="D433" s="144"/>
      <c r="E433" s="144"/>
      <c r="F433" s="144"/>
      <c r="G433" s="144"/>
      <c r="H433" s="144"/>
      <c r="I433" s="144"/>
      <c r="J433" s="144"/>
    </row>
    <row r="434" spans="1:10" ht="20" x14ac:dyDescent="0.25">
      <c r="A434" s="151" t="s">
        <v>565</v>
      </c>
      <c r="B434" s="121"/>
      <c r="C434" s="121"/>
      <c r="D434" s="121"/>
      <c r="E434" s="121"/>
      <c r="F434" s="121"/>
      <c r="G434" s="121"/>
      <c r="H434" s="121"/>
      <c r="I434" s="121"/>
      <c r="J434" s="121"/>
    </row>
    <row r="435" spans="1:10" ht="16" x14ac:dyDescent="0.2">
      <c r="A435" s="119"/>
      <c r="B435" s="119"/>
      <c r="C435" s="119"/>
      <c r="D435" s="119"/>
      <c r="E435" s="119"/>
      <c r="F435" s="119"/>
      <c r="G435" s="119"/>
      <c r="H435" s="119"/>
      <c r="I435" s="119"/>
      <c r="J435" s="119"/>
    </row>
    <row r="436" spans="1:10" ht="20" x14ac:dyDescent="0.25">
      <c r="A436" s="151" t="s">
        <v>366</v>
      </c>
      <c r="B436" s="121"/>
      <c r="C436" s="121"/>
      <c r="D436" s="121"/>
      <c r="E436" s="121"/>
      <c r="F436" s="121"/>
      <c r="G436" s="121"/>
      <c r="H436" s="121"/>
      <c r="I436" s="121"/>
      <c r="J436" s="121"/>
    </row>
    <row r="437" spans="1:10" ht="16" x14ac:dyDescent="0.2">
      <c r="A437" s="119"/>
      <c r="B437" s="119"/>
      <c r="C437" s="119"/>
      <c r="D437" s="119"/>
      <c r="E437" s="119"/>
      <c r="F437" s="119"/>
      <c r="G437" s="119"/>
      <c r="H437" s="119"/>
      <c r="I437" s="119"/>
      <c r="J437" s="119"/>
    </row>
    <row r="438" spans="1:10" ht="20" x14ac:dyDescent="0.25">
      <c r="A438" s="151" t="s">
        <v>367</v>
      </c>
      <c r="B438" s="121"/>
      <c r="C438" s="121"/>
      <c r="D438" s="121"/>
      <c r="E438" s="121"/>
      <c r="F438" s="121"/>
      <c r="G438" s="121"/>
      <c r="H438" s="121"/>
      <c r="I438" s="121"/>
      <c r="J438" s="121"/>
    </row>
    <row r="439" spans="1:10" ht="16" x14ac:dyDescent="0.2">
      <c r="A439" s="119"/>
      <c r="B439" s="119"/>
      <c r="C439" s="119"/>
      <c r="D439" s="119"/>
      <c r="E439" s="119"/>
      <c r="F439" s="119"/>
      <c r="G439" s="119"/>
      <c r="H439" s="119"/>
      <c r="I439" s="119"/>
      <c r="J439" s="119"/>
    </row>
    <row r="440" spans="1:10" ht="20" x14ac:dyDescent="0.25">
      <c r="A440" s="151" t="s">
        <v>368</v>
      </c>
      <c r="B440" s="121"/>
      <c r="C440" s="121"/>
      <c r="D440" s="121"/>
      <c r="E440" s="121"/>
      <c r="F440" s="121"/>
      <c r="G440" s="121"/>
      <c r="H440" s="121"/>
      <c r="I440" s="121"/>
      <c r="J440" s="121"/>
    </row>
    <row r="441" spans="1:10" ht="19" x14ac:dyDescent="0.25">
      <c r="A441" s="151"/>
      <c r="B441" s="121"/>
      <c r="C441" s="121"/>
      <c r="D441" s="121"/>
      <c r="E441" s="121"/>
      <c r="F441" s="121"/>
      <c r="G441" s="121"/>
      <c r="H441" s="121"/>
      <c r="I441" s="121"/>
      <c r="J441" s="121"/>
    </row>
    <row r="442" spans="1:10" ht="40" x14ac:dyDescent="0.25">
      <c r="A442" s="151" t="s">
        <v>566</v>
      </c>
      <c r="B442" s="121"/>
      <c r="C442" s="121"/>
      <c r="D442" s="121"/>
      <c r="E442" s="121"/>
      <c r="F442" s="121"/>
      <c r="G442" s="121"/>
      <c r="H442" s="121"/>
      <c r="I442" s="121"/>
      <c r="J442" s="121"/>
    </row>
    <row r="443" spans="1:10" ht="19" x14ac:dyDescent="0.25">
      <c r="A443" s="151"/>
      <c r="B443" s="121"/>
      <c r="C443" s="121"/>
      <c r="D443" s="121"/>
      <c r="E443" s="121"/>
      <c r="F443" s="121"/>
      <c r="G443" s="121"/>
      <c r="H443" s="121"/>
      <c r="I443" s="121"/>
      <c r="J443" s="121"/>
    </row>
    <row r="444" spans="1:10" ht="40" x14ac:dyDescent="0.25">
      <c r="A444" s="151" t="s">
        <v>567</v>
      </c>
      <c r="B444" s="121"/>
      <c r="C444" s="121"/>
      <c r="D444" s="121"/>
      <c r="E444" s="121"/>
      <c r="F444" s="121"/>
      <c r="G444" s="121"/>
      <c r="H444" s="121"/>
      <c r="I444" s="121"/>
      <c r="J444" s="121"/>
    </row>
    <row r="445" spans="1:10" ht="19" x14ac:dyDescent="0.25">
      <c r="A445" s="151"/>
      <c r="B445" s="121"/>
      <c r="C445" s="121"/>
      <c r="D445" s="121"/>
      <c r="E445" s="121"/>
      <c r="F445" s="121"/>
      <c r="G445" s="121"/>
      <c r="H445" s="121"/>
      <c r="I445" s="121"/>
      <c r="J445" s="121"/>
    </row>
    <row r="446" spans="1:10" ht="60" x14ac:dyDescent="0.25">
      <c r="A446" s="151" t="s">
        <v>568</v>
      </c>
      <c r="B446" s="121"/>
      <c r="C446" s="121"/>
      <c r="D446" s="121"/>
      <c r="E446" s="121"/>
      <c r="F446" s="121"/>
      <c r="G446" s="121"/>
      <c r="H446" s="121"/>
      <c r="I446" s="121"/>
      <c r="J446" s="121"/>
    </row>
    <row r="447" spans="1:10" ht="16" x14ac:dyDescent="0.2">
      <c r="A447" s="119"/>
      <c r="B447" s="119"/>
      <c r="C447" s="119"/>
      <c r="D447" s="119"/>
      <c r="E447" s="119"/>
      <c r="F447" s="119"/>
      <c r="G447" s="119"/>
      <c r="H447" s="119"/>
      <c r="I447" s="119"/>
      <c r="J447" s="119"/>
    </row>
    <row r="448" spans="1:10" ht="40" x14ac:dyDescent="0.25">
      <c r="A448" s="149" t="s">
        <v>569</v>
      </c>
      <c r="B448" s="121"/>
      <c r="C448" s="121"/>
      <c r="D448" s="121"/>
      <c r="E448" s="121"/>
      <c r="F448" s="121"/>
      <c r="G448" s="121"/>
      <c r="H448" s="121"/>
      <c r="I448" s="121"/>
      <c r="J448" s="121"/>
    </row>
    <row r="449" spans="1:10" ht="16" x14ac:dyDescent="0.2">
      <c r="A449" s="119"/>
      <c r="B449" s="119"/>
      <c r="C449" s="119"/>
      <c r="D449" s="119"/>
      <c r="E449" s="119"/>
      <c r="F449" s="119"/>
      <c r="G449" s="119"/>
      <c r="H449" s="119"/>
      <c r="I449" s="119"/>
      <c r="J449" s="119"/>
    </row>
    <row r="450" spans="1:10" ht="39.75" customHeight="1" x14ac:dyDescent="0.2">
      <c r="A450" s="146" t="s">
        <v>452</v>
      </c>
      <c r="B450" s="121"/>
      <c r="C450" s="121"/>
      <c r="D450" s="121"/>
      <c r="E450" s="121"/>
      <c r="F450" s="121"/>
      <c r="G450" s="121"/>
      <c r="H450" s="121"/>
      <c r="I450" s="121"/>
      <c r="J450" s="121"/>
    </row>
    <row r="451" spans="1:10" ht="16" x14ac:dyDescent="0.2">
      <c r="A451" s="119"/>
      <c r="B451" s="119"/>
      <c r="C451" s="119"/>
      <c r="D451" s="119"/>
      <c r="E451" s="119"/>
      <c r="F451" s="119"/>
      <c r="G451" s="119"/>
      <c r="H451" s="119"/>
      <c r="I451" s="119"/>
      <c r="J451" s="119"/>
    </row>
    <row r="452" spans="1:10" s="147" customFormat="1" ht="24" customHeight="1" x14ac:dyDescent="0.3">
      <c r="A452" s="111" t="s">
        <v>369</v>
      </c>
      <c r="B452" s="125"/>
      <c r="C452" s="125"/>
      <c r="D452" s="125"/>
      <c r="E452" s="125"/>
      <c r="F452" s="125"/>
      <c r="G452" s="125"/>
      <c r="H452" s="125"/>
      <c r="I452" s="125"/>
      <c r="J452" s="125"/>
    </row>
    <row r="453" spans="1:10" ht="16" x14ac:dyDescent="0.2">
      <c r="A453" s="119"/>
      <c r="B453" s="119"/>
      <c r="C453" s="119"/>
      <c r="D453" s="119"/>
      <c r="E453" s="119"/>
      <c r="F453" s="119"/>
      <c r="G453" s="119"/>
      <c r="H453" s="119"/>
      <c r="I453" s="119"/>
      <c r="J453" s="119"/>
    </row>
    <row r="454" spans="1:10" ht="250.25" customHeight="1" x14ac:dyDescent="0.2">
      <c r="A454" s="134"/>
      <c r="B454" s="134"/>
      <c r="C454" s="134"/>
      <c r="D454" s="134"/>
      <c r="E454" s="134"/>
      <c r="F454" s="134"/>
      <c r="G454" s="134"/>
      <c r="H454" s="134"/>
      <c r="I454" s="134"/>
      <c r="J454" s="134"/>
    </row>
    <row r="455" spans="1:10" ht="16" x14ac:dyDescent="0.2">
      <c r="A455" s="140"/>
      <c r="B455" s="134"/>
      <c r="C455" s="134"/>
      <c r="D455" s="134"/>
      <c r="E455" s="134"/>
      <c r="F455" s="134"/>
      <c r="G455" s="134"/>
      <c r="H455" s="134"/>
      <c r="I455" s="134"/>
      <c r="J455" s="134"/>
    </row>
    <row r="456" spans="1:10" ht="40" x14ac:dyDescent="0.25">
      <c r="A456" s="161" t="s">
        <v>424</v>
      </c>
      <c r="B456" s="134"/>
      <c r="C456" s="134"/>
      <c r="D456" s="134"/>
      <c r="E456" s="134"/>
      <c r="F456" s="134"/>
      <c r="G456" s="134"/>
      <c r="H456" s="134"/>
      <c r="I456" s="134"/>
      <c r="J456" s="134"/>
    </row>
    <row r="457" spans="1:10" x14ac:dyDescent="0.2">
      <c r="A457" s="134"/>
      <c r="B457" s="134"/>
      <c r="C457" s="134"/>
      <c r="D457" s="134"/>
      <c r="E457" s="134"/>
      <c r="F457" s="134"/>
      <c r="G457" s="134"/>
      <c r="H457" s="134"/>
      <c r="I457" s="134"/>
      <c r="J457" s="134"/>
    </row>
    <row r="458" spans="1:10" ht="19" x14ac:dyDescent="0.25">
      <c r="A458" s="165" t="s">
        <v>370</v>
      </c>
      <c r="B458" s="134"/>
      <c r="C458" s="134"/>
      <c r="D458" s="134"/>
      <c r="E458" s="134"/>
      <c r="F458" s="134"/>
      <c r="G458" s="134"/>
      <c r="H458" s="134"/>
      <c r="I458" s="134"/>
      <c r="J458" s="134"/>
    </row>
    <row r="459" spans="1:10" x14ac:dyDescent="0.2">
      <c r="A459" s="134"/>
      <c r="B459" s="134"/>
      <c r="C459" s="134"/>
      <c r="D459" s="134"/>
      <c r="E459" s="134"/>
      <c r="F459" s="134"/>
      <c r="G459" s="134"/>
      <c r="H459" s="134"/>
      <c r="I459" s="134"/>
      <c r="J459" s="134"/>
    </row>
    <row r="460" spans="1:10" ht="19" x14ac:dyDescent="0.25">
      <c r="A460" s="170" t="s">
        <v>425</v>
      </c>
      <c r="B460" s="134"/>
      <c r="C460" s="134"/>
      <c r="D460" s="134"/>
      <c r="E460" s="134"/>
      <c r="F460" s="134"/>
      <c r="G460" s="134"/>
      <c r="H460" s="134"/>
      <c r="I460" s="134"/>
      <c r="J460" s="134"/>
    </row>
    <row r="461" spans="1:10" x14ac:dyDescent="0.2">
      <c r="A461" s="134"/>
      <c r="B461" s="134"/>
      <c r="C461" s="134"/>
      <c r="D461" s="134"/>
      <c r="E461" s="134"/>
      <c r="F461" s="134"/>
      <c r="G461" s="134"/>
      <c r="H461" s="134"/>
      <c r="I461" s="134"/>
      <c r="J461" s="134"/>
    </row>
    <row r="462" spans="1:10" ht="19" x14ac:dyDescent="0.25">
      <c r="A462" s="169" t="s">
        <v>371</v>
      </c>
      <c r="B462" s="134"/>
      <c r="C462" s="134"/>
      <c r="D462" s="134"/>
      <c r="E462" s="134"/>
      <c r="F462" s="134"/>
      <c r="G462" s="134"/>
      <c r="H462" s="134"/>
      <c r="I462" s="134"/>
      <c r="J462" s="134"/>
    </row>
    <row r="463" spans="1:10" x14ac:dyDescent="0.2">
      <c r="A463" s="134"/>
      <c r="B463" s="134"/>
      <c r="C463" s="134"/>
      <c r="D463" s="134"/>
      <c r="E463" s="134"/>
      <c r="F463" s="134"/>
      <c r="G463" s="134"/>
      <c r="H463" s="134"/>
      <c r="I463" s="134"/>
      <c r="J463" s="134"/>
    </row>
    <row r="464" spans="1:10" ht="20" x14ac:dyDescent="0.25">
      <c r="A464" s="154" t="s">
        <v>372</v>
      </c>
      <c r="B464" s="134"/>
      <c r="C464" s="134"/>
      <c r="D464" s="134"/>
      <c r="E464" s="134"/>
      <c r="F464" s="134"/>
      <c r="G464" s="134"/>
      <c r="H464" s="134"/>
      <c r="I464" s="134"/>
      <c r="J464" s="134"/>
    </row>
    <row r="465" spans="1:10" x14ac:dyDescent="0.2">
      <c r="A465" s="134"/>
      <c r="B465" s="134"/>
      <c r="C465" s="134"/>
      <c r="D465" s="134"/>
      <c r="E465" s="134"/>
      <c r="F465" s="134"/>
      <c r="G465" s="134"/>
      <c r="H465" s="134"/>
      <c r="I465" s="134"/>
      <c r="J465" s="134"/>
    </row>
    <row r="466" spans="1:10" ht="19" x14ac:dyDescent="0.25">
      <c r="A466" s="165" t="s">
        <v>373</v>
      </c>
      <c r="B466" s="134"/>
      <c r="C466" s="134"/>
      <c r="D466" s="134"/>
      <c r="E466" s="134"/>
      <c r="F466" s="134"/>
      <c r="G466" s="134"/>
      <c r="H466" s="134"/>
      <c r="I466" s="134"/>
      <c r="J466" s="134"/>
    </row>
    <row r="467" spans="1:10" x14ac:dyDescent="0.2">
      <c r="A467" s="134"/>
      <c r="B467" s="134"/>
      <c r="C467" s="134"/>
      <c r="D467" s="134"/>
      <c r="E467" s="134"/>
      <c r="F467" s="134"/>
      <c r="G467" s="134"/>
      <c r="H467" s="134"/>
      <c r="I467" s="134"/>
      <c r="J467" s="134"/>
    </row>
    <row r="468" spans="1:10" ht="20" x14ac:dyDescent="0.25">
      <c r="A468" s="154" t="s">
        <v>374</v>
      </c>
      <c r="B468" s="134"/>
      <c r="C468" s="134"/>
      <c r="D468" s="134"/>
      <c r="E468" s="134"/>
      <c r="F468" s="134"/>
      <c r="G468" s="134"/>
      <c r="H468" s="134"/>
      <c r="I468" s="134"/>
      <c r="J468" s="134"/>
    </row>
    <row r="469" spans="1:10" x14ac:dyDescent="0.2">
      <c r="A469" s="134"/>
      <c r="B469" s="134"/>
      <c r="C469" s="134"/>
      <c r="D469" s="134"/>
      <c r="E469" s="134"/>
      <c r="F469" s="134"/>
      <c r="G469" s="134"/>
      <c r="H469" s="134"/>
      <c r="I469" s="134"/>
      <c r="J469" s="134"/>
    </row>
    <row r="470" spans="1:10" ht="40" x14ac:dyDescent="0.25">
      <c r="A470" s="154" t="s">
        <v>570</v>
      </c>
      <c r="B470" s="134"/>
      <c r="C470" s="134"/>
      <c r="D470" s="134"/>
      <c r="E470" s="134"/>
      <c r="F470" s="134"/>
      <c r="G470" s="134"/>
      <c r="H470" s="134"/>
      <c r="I470" s="134"/>
      <c r="J470" s="134"/>
    </row>
    <row r="471" spans="1:10" x14ac:dyDescent="0.2">
      <c r="A471" s="134"/>
      <c r="B471" s="134"/>
      <c r="C471" s="134"/>
      <c r="D471" s="134"/>
      <c r="E471" s="134"/>
      <c r="F471" s="134"/>
      <c r="G471" s="134"/>
      <c r="H471" s="134"/>
      <c r="I471" s="134"/>
      <c r="J471" s="134"/>
    </row>
    <row r="472" spans="1:10" ht="20" x14ac:dyDescent="0.25">
      <c r="A472" s="171" t="s">
        <v>375</v>
      </c>
      <c r="B472" s="134"/>
      <c r="C472" s="134"/>
      <c r="D472" s="134"/>
      <c r="E472" s="134"/>
      <c r="F472" s="134"/>
      <c r="G472" s="134"/>
      <c r="H472" s="134"/>
      <c r="I472" s="134"/>
      <c r="J472" s="134"/>
    </row>
    <row r="473" spans="1:10" x14ac:dyDescent="0.2">
      <c r="A473" s="134"/>
      <c r="B473" s="134"/>
      <c r="C473" s="134"/>
      <c r="D473" s="134"/>
      <c r="E473" s="134"/>
      <c r="F473" s="134"/>
      <c r="G473" s="134"/>
      <c r="H473" s="134"/>
      <c r="I473" s="134"/>
      <c r="J473" s="134"/>
    </row>
    <row r="474" spans="1:10" ht="19" x14ac:dyDescent="0.25">
      <c r="A474" s="165" t="s">
        <v>376</v>
      </c>
      <c r="B474" s="134"/>
      <c r="C474" s="134"/>
      <c r="D474" s="134"/>
      <c r="E474" s="134"/>
      <c r="F474" s="134"/>
      <c r="G474" s="134"/>
      <c r="H474" s="134"/>
      <c r="I474" s="134"/>
      <c r="J474" s="134"/>
    </row>
    <row r="475" spans="1:10" ht="19" x14ac:dyDescent="0.25">
      <c r="A475" s="165"/>
      <c r="B475" s="134"/>
      <c r="C475" s="134"/>
      <c r="D475" s="134"/>
      <c r="E475" s="134"/>
      <c r="F475" s="134"/>
      <c r="G475" s="134"/>
      <c r="H475" s="134"/>
      <c r="I475" s="134"/>
      <c r="J475" s="134"/>
    </row>
    <row r="476" spans="1:10" ht="19" x14ac:dyDescent="0.25">
      <c r="A476" s="165" t="s">
        <v>571</v>
      </c>
      <c r="B476" s="134"/>
      <c r="C476" s="134"/>
      <c r="D476" s="134"/>
      <c r="E476" s="134"/>
      <c r="F476" s="134"/>
      <c r="G476" s="134"/>
      <c r="H476" s="134"/>
      <c r="I476" s="134"/>
      <c r="J476" s="134"/>
    </row>
    <row r="477" spans="1:10" ht="19" x14ac:dyDescent="0.25">
      <c r="A477" s="165"/>
      <c r="B477" s="134"/>
      <c r="C477" s="134"/>
      <c r="D477" s="134"/>
      <c r="E477" s="134"/>
      <c r="F477" s="134"/>
      <c r="G477" s="134"/>
      <c r="H477" s="134"/>
      <c r="I477" s="134"/>
      <c r="J477" s="134"/>
    </row>
    <row r="478" spans="1:10" ht="20" x14ac:dyDescent="0.25">
      <c r="A478" s="154" t="s">
        <v>572</v>
      </c>
      <c r="B478" s="134"/>
      <c r="C478" s="134"/>
      <c r="D478" s="134"/>
      <c r="E478" s="134"/>
      <c r="F478" s="134"/>
      <c r="G478" s="134"/>
      <c r="H478" s="134"/>
      <c r="I478" s="134"/>
      <c r="J478" s="134"/>
    </row>
    <row r="479" spans="1:10" ht="19" x14ac:dyDescent="0.25">
      <c r="A479" s="165"/>
      <c r="B479" s="134"/>
      <c r="C479" s="134"/>
      <c r="D479" s="134"/>
      <c r="E479" s="134"/>
      <c r="F479" s="134"/>
      <c r="G479" s="134"/>
      <c r="H479" s="134"/>
      <c r="I479" s="134"/>
      <c r="J479" s="134"/>
    </row>
    <row r="480" spans="1:10" ht="19" x14ac:dyDescent="0.25">
      <c r="A480" s="165" t="s">
        <v>573</v>
      </c>
      <c r="B480" s="134"/>
      <c r="C480" s="134"/>
      <c r="D480" s="134"/>
      <c r="E480" s="134"/>
      <c r="F480" s="134"/>
      <c r="G480" s="134"/>
      <c r="H480" s="134"/>
      <c r="I480" s="134"/>
      <c r="J480" s="134"/>
    </row>
    <row r="481" spans="1:10" x14ac:dyDescent="0.2">
      <c r="A481" s="134"/>
      <c r="B481" s="134"/>
      <c r="C481" s="134"/>
      <c r="D481" s="134"/>
      <c r="E481" s="134"/>
      <c r="F481" s="134"/>
      <c r="G481" s="134"/>
      <c r="H481" s="134"/>
      <c r="I481" s="134"/>
      <c r="J481" s="134"/>
    </row>
    <row r="482" spans="1:10" ht="40" x14ac:dyDescent="0.25">
      <c r="A482" s="161" t="s">
        <v>426</v>
      </c>
      <c r="B482" s="134"/>
      <c r="C482" s="134"/>
      <c r="D482" s="134"/>
      <c r="E482" s="134"/>
      <c r="F482" s="134"/>
      <c r="G482" s="134"/>
      <c r="H482" s="134"/>
      <c r="I482" s="134"/>
      <c r="J482" s="134"/>
    </row>
    <row r="483" spans="1:10" x14ac:dyDescent="0.2">
      <c r="A483" s="134"/>
      <c r="B483" s="134"/>
      <c r="C483" s="134"/>
      <c r="D483" s="134"/>
      <c r="E483" s="134"/>
      <c r="F483" s="134"/>
      <c r="G483" s="134"/>
      <c r="H483" s="134"/>
      <c r="I483" s="134"/>
      <c r="J483" s="134"/>
    </row>
    <row r="484" spans="1:10" ht="39" customHeight="1" x14ac:dyDescent="0.2">
      <c r="A484" s="146" t="s">
        <v>452</v>
      </c>
      <c r="B484" s="134"/>
      <c r="C484" s="134"/>
      <c r="D484" s="134"/>
      <c r="E484" s="134"/>
      <c r="F484" s="134"/>
      <c r="G484" s="134"/>
      <c r="H484" s="134"/>
      <c r="I484" s="134"/>
      <c r="J484" s="134"/>
    </row>
    <row r="485" spans="1:10" x14ac:dyDescent="0.2">
      <c r="A485" s="134"/>
      <c r="B485" s="134"/>
      <c r="C485" s="134"/>
      <c r="D485" s="134"/>
      <c r="E485" s="134"/>
      <c r="F485" s="134"/>
      <c r="G485" s="134"/>
      <c r="H485" s="134"/>
      <c r="I485" s="134"/>
      <c r="J485" s="134"/>
    </row>
    <row r="486" spans="1:10" s="147" customFormat="1" ht="24" customHeight="1" x14ac:dyDescent="0.3">
      <c r="A486" s="111" t="s">
        <v>377</v>
      </c>
      <c r="B486" s="125"/>
      <c r="C486" s="125"/>
      <c r="D486" s="125"/>
      <c r="E486" s="125"/>
      <c r="F486" s="125"/>
      <c r="G486" s="125"/>
      <c r="H486" s="125"/>
      <c r="I486" s="125"/>
      <c r="J486" s="125"/>
    </row>
    <row r="487" spans="1:10" x14ac:dyDescent="0.2">
      <c r="A487" s="134"/>
      <c r="B487" s="134"/>
      <c r="C487" s="134"/>
      <c r="D487" s="134"/>
      <c r="E487" s="134"/>
      <c r="F487" s="134"/>
      <c r="G487" s="134"/>
      <c r="H487" s="134"/>
      <c r="I487" s="134"/>
      <c r="J487" s="134"/>
    </row>
    <row r="488" spans="1:10" ht="250.25" customHeight="1" x14ac:dyDescent="0.2">
      <c r="A488" s="134"/>
      <c r="B488" s="134"/>
      <c r="C488" s="134"/>
      <c r="D488" s="134"/>
      <c r="E488" s="134"/>
      <c r="F488" s="134"/>
      <c r="G488" s="134"/>
      <c r="H488" s="134"/>
      <c r="I488" s="134"/>
      <c r="J488" s="134"/>
    </row>
    <row r="489" spans="1:10" x14ac:dyDescent="0.2">
      <c r="A489" s="134"/>
      <c r="B489" s="134"/>
      <c r="C489" s="134"/>
      <c r="D489" s="134"/>
      <c r="E489" s="134"/>
      <c r="F489" s="134"/>
      <c r="G489" s="134"/>
      <c r="H489" s="134"/>
      <c r="I489" s="134"/>
      <c r="J489" s="134"/>
    </row>
    <row r="490" spans="1:10" ht="40" x14ac:dyDescent="0.25">
      <c r="A490" s="161" t="s">
        <v>427</v>
      </c>
      <c r="B490" s="134"/>
      <c r="C490" s="134"/>
      <c r="D490" s="134"/>
      <c r="E490" s="134"/>
      <c r="F490" s="134"/>
      <c r="G490" s="134"/>
      <c r="H490" s="134"/>
      <c r="I490" s="134"/>
      <c r="J490" s="134"/>
    </row>
    <row r="491" spans="1:10" x14ac:dyDescent="0.2">
      <c r="A491" s="134"/>
      <c r="B491" s="134"/>
      <c r="C491" s="134"/>
      <c r="D491" s="134"/>
      <c r="E491" s="134"/>
      <c r="F491" s="134"/>
      <c r="G491" s="134"/>
      <c r="H491" s="134"/>
      <c r="I491" s="134"/>
      <c r="J491" s="134"/>
    </row>
    <row r="492" spans="1:10" ht="19" x14ac:dyDescent="0.25">
      <c r="A492" s="165" t="s">
        <v>378</v>
      </c>
      <c r="B492" s="134"/>
      <c r="C492" s="134"/>
      <c r="D492" s="134"/>
      <c r="E492" s="134"/>
      <c r="F492" s="134"/>
      <c r="G492" s="134"/>
      <c r="H492" s="134"/>
      <c r="I492" s="134"/>
      <c r="J492" s="134"/>
    </row>
    <row r="493" spans="1:10" x14ac:dyDescent="0.2">
      <c r="A493" s="134"/>
      <c r="B493" s="134"/>
      <c r="C493" s="134"/>
      <c r="D493" s="134"/>
      <c r="E493" s="134"/>
      <c r="F493" s="134"/>
      <c r="G493" s="134"/>
      <c r="H493" s="134"/>
      <c r="I493" s="134"/>
      <c r="J493" s="134"/>
    </row>
    <row r="494" spans="1:10" ht="20" x14ac:dyDescent="0.25">
      <c r="A494" s="154" t="s">
        <v>379</v>
      </c>
      <c r="B494" s="134"/>
      <c r="C494" s="134"/>
      <c r="D494" s="134"/>
      <c r="E494" s="134"/>
      <c r="F494" s="134"/>
      <c r="G494" s="134"/>
      <c r="H494" s="134"/>
      <c r="I494" s="134"/>
      <c r="J494" s="134"/>
    </row>
    <row r="495" spans="1:10" x14ac:dyDescent="0.2">
      <c r="A495" s="134"/>
      <c r="B495" s="134"/>
      <c r="C495" s="134"/>
      <c r="D495" s="134"/>
      <c r="E495" s="134"/>
      <c r="F495" s="134"/>
      <c r="G495" s="134"/>
      <c r="H495" s="134"/>
      <c r="I495" s="134"/>
      <c r="J495" s="134"/>
    </row>
    <row r="496" spans="1:10" ht="19" x14ac:dyDescent="0.25">
      <c r="A496" s="169" t="s">
        <v>457</v>
      </c>
      <c r="B496" s="134"/>
      <c r="C496" s="134"/>
      <c r="D496" s="134"/>
      <c r="E496" s="134"/>
      <c r="F496" s="134"/>
      <c r="G496" s="134"/>
      <c r="H496" s="134"/>
      <c r="I496" s="134"/>
      <c r="J496" s="134"/>
    </row>
    <row r="497" spans="1:10" x14ac:dyDescent="0.2">
      <c r="A497" s="134"/>
      <c r="B497" s="134"/>
      <c r="C497" s="134"/>
      <c r="D497" s="134"/>
      <c r="E497" s="134"/>
      <c r="F497" s="134"/>
      <c r="G497" s="134"/>
      <c r="H497" s="134"/>
      <c r="I497" s="134"/>
      <c r="J497" s="134"/>
    </row>
    <row r="498" spans="1:10" ht="20" x14ac:dyDescent="0.25">
      <c r="A498" s="154" t="s">
        <v>380</v>
      </c>
      <c r="B498" s="134"/>
      <c r="C498" s="134"/>
      <c r="D498" s="134"/>
      <c r="E498" s="134"/>
      <c r="F498" s="134"/>
      <c r="G498" s="134"/>
      <c r="H498" s="134"/>
      <c r="I498" s="134"/>
      <c r="J498" s="134"/>
    </row>
    <row r="499" spans="1:10" x14ac:dyDescent="0.2">
      <c r="A499" s="134"/>
      <c r="B499" s="134"/>
      <c r="C499" s="134"/>
      <c r="D499" s="134"/>
      <c r="E499" s="134"/>
      <c r="F499" s="134"/>
      <c r="G499" s="134"/>
      <c r="H499" s="134"/>
      <c r="I499" s="134"/>
      <c r="J499" s="134"/>
    </row>
    <row r="500" spans="1:10" ht="19" x14ac:dyDescent="0.25">
      <c r="A500" s="165" t="s">
        <v>381</v>
      </c>
      <c r="B500" s="134"/>
      <c r="C500" s="134"/>
      <c r="D500" s="134"/>
      <c r="E500" s="134"/>
      <c r="F500" s="134"/>
      <c r="G500" s="134"/>
      <c r="H500" s="134"/>
      <c r="I500" s="134"/>
      <c r="J500" s="134"/>
    </row>
    <row r="501" spans="1:10" x14ac:dyDescent="0.2">
      <c r="A501" s="134"/>
      <c r="B501" s="134"/>
      <c r="C501" s="134"/>
      <c r="D501" s="134"/>
      <c r="E501" s="134"/>
      <c r="F501" s="134"/>
      <c r="G501" s="134"/>
      <c r="H501" s="134"/>
      <c r="I501" s="134"/>
      <c r="J501" s="134"/>
    </row>
    <row r="502" spans="1:10" ht="19" x14ac:dyDescent="0.25">
      <c r="A502" s="165" t="s">
        <v>382</v>
      </c>
      <c r="B502" s="134"/>
      <c r="C502" s="134"/>
      <c r="D502" s="134"/>
      <c r="E502" s="134"/>
      <c r="F502" s="134"/>
      <c r="G502" s="134"/>
      <c r="H502" s="134"/>
      <c r="I502" s="134"/>
      <c r="J502" s="134"/>
    </row>
    <row r="503" spans="1:10" x14ac:dyDescent="0.2">
      <c r="A503" s="134"/>
      <c r="B503" s="134"/>
      <c r="C503" s="134"/>
      <c r="D503" s="134"/>
      <c r="E503" s="134"/>
      <c r="F503" s="134"/>
      <c r="G503" s="134"/>
      <c r="H503" s="134"/>
      <c r="I503" s="134"/>
      <c r="J503" s="134"/>
    </row>
    <row r="504" spans="1:10" ht="20" x14ac:dyDescent="0.25">
      <c r="A504" s="154" t="s">
        <v>383</v>
      </c>
      <c r="B504" s="134"/>
      <c r="C504" s="134"/>
      <c r="D504" s="134"/>
      <c r="E504" s="134"/>
      <c r="F504" s="134"/>
      <c r="G504" s="134"/>
      <c r="H504" s="134"/>
      <c r="I504" s="134"/>
      <c r="J504" s="134"/>
    </row>
    <row r="505" spans="1:10" x14ac:dyDescent="0.2">
      <c r="A505" s="134"/>
      <c r="B505" s="134"/>
      <c r="C505" s="134"/>
      <c r="D505" s="134"/>
      <c r="E505" s="134"/>
      <c r="F505" s="134"/>
      <c r="G505" s="134"/>
      <c r="H505" s="134"/>
      <c r="I505" s="134"/>
      <c r="J505" s="134"/>
    </row>
    <row r="506" spans="1:10" ht="20" x14ac:dyDescent="0.25">
      <c r="A506" s="154" t="s">
        <v>384</v>
      </c>
      <c r="B506" s="134"/>
      <c r="C506" s="134"/>
      <c r="D506" s="134"/>
      <c r="E506" s="134"/>
      <c r="F506" s="134"/>
      <c r="G506" s="134"/>
      <c r="H506" s="134"/>
      <c r="I506" s="134"/>
      <c r="J506" s="134"/>
    </row>
    <row r="507" spans="1:10" x14ac:dyDescent="0.2">
      <c r="A507" s="134"/>
      <c r="B507" s="134"/>
      <c r="C507" s="134"/>
      <c r="D507" s="134"/>
      <c r="E507" s="134"/>
      <c r="F507" s="134"/>
      <c r="G507" s="134"/>
      <c r="H507" s="134"/>
      <c r="I507" s="134"/>
      <c r="J507" s="134"/>
    </row>
    <row r="508" spans="1:10" ht="19" x14ac:dyDescent="0.25">
      <c r="A508" s="165" t="s">
        <v>385</v>
      </c>
      <c r="B508" s="134"/>
      <c r="C508" s="134"/>
      <c r="D508" s="134"/>
      <c r="E508" s="134"/>
      <c r="F508" s="134"/>
      <c r="G508" s="134"/>
      <c r="H508" s="134"/>
      <c r="I508" s="134"/>
      <c r="J508" s="134"/>
    </row>
    <row r="509" spans="1:10" ht="19" x14ac:dyDescent="0.25">
      <c r="A509" s="165"/>
      <c r="B509" s="134"/>
      <c r="C509" s="134"/>
      <c r="D509" s="134"/>
      <c r="E509" s="134"/>
      <c r="F509" s="134"/>
      <c r="G509" s="134"/>
      <c r="H509" s="134"/>
      <c r="I509" s="134"/>
      <c r="J509" s="134"/>
    </row>
    <row r="510" spans="1:10" ht="19" x14ac:dyDescent="0.25">
      <c r="A510" s="165" t="s">
        <v>574</v>
      </c>
      <c r="B510" s="134"/>
      <c r="C510" s="134"/>
      <c r="D510" s="134"/>
      <c r="E510" s="134"/>
      <c r="F510" s="134"/>
      <c r="G510" s="134"/>
      <c r="H510" s="134"/>
      <c r="I510" s="134"/>
      <c r="J510" s="134"/>
    </row>
    <row r="511" spans="1:10" ht="19" x14ac:dyDescent="0.25">
      <c r="A511" s="165"/>
      <c r="B511" s="134"/>
      <c r="C511" s="134"/>
      <c r="D511" s="134"/>
      <c r="E511" s="134"/>
      <c r="F511" s="134"/>
      <c r="G511" s="134"/>
      <c r="H511" s="134"/>
      <c r="I511" s="134"/>
      <c r="J511" s="134"/>
    </row>
    <row r="512" spans="1:10" ht="40" x14ac:dyDescent="0.25">
      <c r="A512" s="154" t="s">
        <v>575</v>
      </c>
      <c r="B512" s="134"/>
      <c r="C512" s="134"/>
      <c r="D512" s="134"/>
      <c r="E512" s="134"/>
      <c r="F512" s="134"/>
      <c r="G512" s="134"/>
      <c r="H512" s="134"/>
      <c r="I512" s="134"/>
      <c r="J512" s="134"/>
    </row>
    <row r="513" spans="1:10" ht="19" x14ac:dyDescent="0.25">
      <c r="A513" s="165"/>
      <c r="B513" s="134"/>
      <c r="C513" s="134"/>
      <c r="D513" s="134"/>
      <c r="E513" s="134"/>
      <c r="F513" s="134"/>
      <c r="G513" s="134"/>
      <c r="H513" s="134"/>
      <c r="I513" s="134"/>
      <c r="J513" s="134"/>
    </row>
    <row r="514" spans="1:10" ht="19" x14ac:dyDescent="0.25">
      <c r="A514" s="165" t="s">
        <v>576</v>
      </c>
      <c r="B514" s="134"/>
      <c r="C514" s="134"/>
      <c r="D514" s="134"/>
      <c r="E514" s="134"/>
      <c r="F514" s="134"/>
      <c r="G514" s="134"/>
      <c r="H514" s="134"/>
      <c r="I514" s="134"/>
      <c r="J514" s="134"/>
    </row>
    <row r="515" spans="1:10" x14ac:dyDescent="0.2">
      <c r="A515" s="134"/>
      <c r="B515" s="134"/>
      <c r="C515" s="134"/>
      <c r="D515" s="134"/>
      <c r="E515" s="134"/>
      <c r="F515" s="134"/>
      <c r="G515" s="134"/>
      <c r="H515" s="134"/>
      <c r="I515" s="134"/>
      <c r="J515" s="134"/>
    </row>
    <row r="516" spans="1:10" ht="40" x14ac:dyDescent="0.25">
      <c r="A516" s="161" t="s">
        <v>456</v>
      </c>
      <c r="B516" s="134"/>
      <c r="C516" s="134"/>
      <c r="D516" s="134"/>
      <c r="E516" s="134"/>
      <c r="F516" s="134"/>
      <c r="G516" s="134"/>
      <c r="H516" s="134"/>
      <c r="I516" s="134"/>
      <c r="J516" s="134"/>
    </row>
    <row r="517" spans="1:10" x14ac:dyDescent="0.2">
      <c r="A517" s="134"/>
      <c r="B517" s="134"/>
      <c r="C517" s="134"/>
      <c r="D517" s="134"/>
      <c r="E517" s="134"/>
      <c r="F517" s="134"/>
      <c r="G517" s="134"/>
      <c r="H517" s="134"/>
      <c r="I517" s="134"/>
      <c r="J517" s="134"/>
    </row>
    <row r="518" spans="1:10" ht="39" customHeight="1" x14ac:dyDescent="0.2">
      <c r="A518" s="146" t="s">
        <v>452</v>
      </c>
      <c r="B518" s="134"/>
      <c r="C518" s="134"/>
      <c r="D518" s="134"/>
      <c r="E518" s="134"/>
      <c r="F518" s="134"/>
      <c r="G518" s="134"/>
      <c r="H518" s="134"/>
      <c r="I518" s="134"/>
      <c r="J518" s="134"/>
    </row>
    <row r="519" spans="1:10" x14ac:dyDescent="0.2">
      <c r="A519" s="134"/>
      <c r="B519" s="134"/>
      <c r="C519" s="134"/>
      <c r="D519" s="134"/>
      <c r="E519" s="134"/>
      <c r="F519" s="134"/>
      <c r="G519" s="134"/>
      <c r="H519" s="134"/>
      <c r="I519" s="134"/>
      <c r="J519" s="134"/>
    </row>
    <row r="520" spans="1:10" s="147" customFormat="1" ht="24" customHeight="1" x14ac:dyDescent="0.3">
      <c r="A520" s="111" t="s">
        <v>386</v>
      </c>
      <c r="B520" s="125"/>
      <c r="C520" s="125"/>
      <c r="D520" s="125"/>
      <c r="E520" s="125"/>
      <c r="F520" s="125"/>
      <c r="G520" s="125"/>
      <c r="H520" s="125"/>
      <c r="I520" s="125"/>
      <c r="J520" s="125"/>
    </row>
    <row r="521" spans="1:10" x14ac:dyDescent="0.2">
      <c r="A521" s="134"/>
      <c r="B521" s="134"/>
      <c r="C521" s="134"/>
      <c r="D521" s="134"/>
      <c r="E521" s="134"/>
      <c r="F521" s="134"/>
      <c r="G521" s="134"/>
      <c r="H521" s="134"/>
      <c r="I521" s="134"/>
      <c r="J521" s="134"/>
    </row>
    <row r="522" spans="1:10" ht="250.25" customHeight="1" x14ac:dyDescent="0.2">
      <c r="A522" s="134"/>
      <c r="B522" s="134"/>
      <c r="C522" s="134"/>
      <c r="D522" s="134"/>
      <c r="E522" s="134"/>
      <c r="F522" s="134"/>
      <c r="G522" s="134"/>
      <c r="H522" s="134"/>
      <c r="I522" s="134"/>
      <c r="J522" s="134"/>
    </row>
    <row r="523" spans="1:10" x14ac:dyDescent="0.2">
      <c r="A523" s="134"/>
      <c r="B523" s="134"/>
      <c r="C523" s="134"/>
      <c r="D523" s="134"/>
      <c r="E523" s="134"/>
      <c r="F523" s="134"/>
      <c r="G523" s="134"/>
      <c r="H523" s="134"/>
      <c r="I523" s="134"/>
      <c r="J523" s="134"/>
    </row>
    <row r="524" spans="1:10" ht="40" x14ac:dyDescent="0.25">
      <c r="A524" s="161" t="s">
        <v>428</v>
      </c>
      <c r="B524" s="134"/>
      <c r="C524" s="134"/>
      <c r="D524" s="134"/>
      <c r="E524" s="134"/>
      <c r="F524" s="134"/>
      <c r="G524" s="134"/>
      <c r="H524" s="134"/>
      <c r="I524" s="134"/>
      <c r="J524" s="134"/>
    </row>
    <row r="525" spans="1:10" x14ac:dyDescent="0.2">
      <c r="A525" s="134"/>
      <c r="B525" s="134"/>
      <c r="C525" s="134"/>
      <c r="D525" s="134"/>
      <c r="E525" s="134"/>
      <c r="F525" s="134"/>
      <c r="G525" s="134"/>
      <c r="H525" s="134"/>
      <c r="I525" s="134"/>
      <c r="J525" s="134"/>
    </row>
    <row r="526" spans="1:10" ht="19" x14ac:dyDescent="0.25">
      <c r="A526" s="165" t="s">
        <v>387</v>
      </c>
      <c r="B526" s="134"/>
      <c r="C526" s="134"/>
      <c r="D526" s="134"/>
      <c r="E526" s="134"/>
      <c r="F526" s="134"/>
      <c r="G526" s="134"/>
      <c r="H526" s="134"/>
      <c r="I526" s="134"/>
      <c r="J526" s="134"/>
    </row>
    <row r="527" spans="1:10" x14ac:dyDescent="0.2">
      <c r="A527" s="134"/>
      <c r="B527" s="134"/>
      <c r="C527" s="134"/>
      <c r="D527" s="134"/>
      <c r="E527" s="134"/>
      <c r="F527" s="134"/>
      <c r="G527" s="134"/>
      <c r="H527" s="134"/>
      <c r="I527" s="134"/>
      <c r="J527" s="134"/>
    </row>
    <row r="528" spans="1:10" ht="19" x14ac:dyDescent="0.25">
      <c r="A528" s="170" t="s">
        <v>429</v>
      </c>
      <c r="B528" s="134"/>
      <c r="C528" s="134"/>
      <c r="D528" s="134"/>
      <c r="E528" s="134"/>
      <c r="F528" s="134"/>
      <c r="G528" s="134"/>
      <c r="H528" s="134"/>
      <c r="I528" s="134"/>
      <c r="J528" s="134"/>
    </row>
    <row r="529" spans="1:10" x14ac:dyDescent="0.2">
      <c r="A529" s="134"/>
      <c r="B529" s="134"/>
      <c r="C529" s="134"/>
      <c r="D529" s="134"/>
      <c r="E529" s="134"/>
      <c r="F529" s="134"/>
      <c r="G529" s="134"/>
      <c r="H529" s="134"/>
      <c r="I529" s="134"/>
      <c r="J529" s="134"/>
    </row>
    <row r="530" spans="1:10" ht="19" x14ac:dyDescent="0.25">
      <c r="A530" s="169" t="s">
        <v>388</v>
      </c>
      <c r="B530" s="134"/>
      <c r="C530" s="134"/>
      <c r="D530" s="134"/>
      <c r="E530" s="134"/>
      <c r="F530" s="134"/>
      <c r="G530" s="134"/>
      <c r="H530" s="134"/>
      <c r="I530" s="134"/>
      <c r="J530" s="134"/>
    </row>
    <row r="531" spans="1:10" x14ac:dyDescent="0.2">
      <c r="A531" s="134"/>
      <c r="B531" s="134"/>
      <c r="C531" s="134"/>
      <c r="D531" s="134"/>
      <c r="E531" s="134"/>
      <c r="F531" s="134"/>
      <c r="G531" s="134"/>
      <c r="H531" s="134"/>
      <c r="I531" s="134"/>
      <c r="J531" s="134"/>
    </row>
    <row r="532" spans="1:10" ht="20" x14ac:dyDescent="0.25">
      <c r="A532" s="154" t="s">
        <v>389</v>
      </c>
      <c r="B532" s="134"/>
      <c r="C532" s="134"/>
      <c r="D532" s="134"/>
      <c r="E532" s="134"/>
      <c r="F532" s="134"/>
      <c r="G532" s="134"/>
      <c r="H532" s="134"/>
      <c r="I532" s="134"/>
      <c r="J532" s="134"/>
    </row>
    <row r="533" spans="1:10" x14ac:dyDescent="0.2">
      <c r="A533" s="134"/>
      <c r="B533" s="134"/>
      <c r="C533" s="134"/>
      <c r="D533" s="134"/>
      <c r="E533" s="134"/>
      <c r="F533" s="134"/>
      <c r="G533" s="134"/>
      <c r="H533" s="134"/>
      <c r="I533" s="134"/>
      <c r="J533" s="134"/>
    </row>
    <row r="534" spans="1:10" s="114" customFormat="1" ht="20" x14ac:dyDescent="0.25">
      <c r="A534" s="154" t="s">
        <v>577</v>
      </c>
      <c r="B534" s="137"/>
      <c r="C534" s="137"/>
      <c r="D534" s="137"/>
      <c r="E534" s="137"/>
      <c r="F534" s="137"/>
      <c r="G534" s="137"/>
      <c r="H534" s="137"/>
      <c r="I534" s="137"/>
      <c r="J534" s="137"/>
    </row>
    <row r="535" spans="1:10" s="114" customFormat="1" ht="16" x14ac:dyDescent="0.2">
      <c r="A535" s="137"/>
      <c r="B535" s="137"/>
      <c r="C535" s="137"/>
      <c r="D535" s="137"/>
      <c r="E535" s="137"/>
      <c r="F535" s="137"/>
      <c r="G535" s="137"/>
      <c r="H535" s="137"/>
      <c r="I535" s="137"/>
      <c r="J535" s="137"/>
    </row>
    <row r="536" spans="1:10" s="114" customFormat="1" ht="20" x14ac:dyDescent="0.25">
      <c r="A536" s="154" t="s">
        <v>390</v>
      </c>
      <c r="B536" s="137"/>
      <c r="C536" s="137"/>
      <c r="D536" s="137"/>
      <c r="E536" s="137"/>
      <c r="F536" s="137"/>
      <c r="G536" s="137"/>
      <c r="H536" s="137"/>
      <c r="I536" s="137"/>
      <c r="J536" s="137"/>
    </row>
    <row r="537" spans="1:10" s="114" customFormat="1" ht="16" x14ac:dyDescent="0.2">
      <c r="A537" s="137"/>
      <c r="B537" s="137"/>
      <c r="C537" s="137"/>
      <c r="D537" s="137"/>
      <c r="E537" s="137"/>
      <c r="F537" s="137"/>
      <c r="G537" s="137"/>
      <c r="H537" s="137"/>
      <c r="I537" s="137"/>
      <c r="J537" s="137"/>
    </row>
    <row r="538" spans="1:10" s="114" customFormat="1" ht="19" x14ac:dyDescent="0.25">
      <c r="A538" s="165" t="s">
        <v>391</v>
      </c>
      <c r="B538" s="137"/>
      <c r="C538" s="137"/>
      <c r="D538" s="137"/>
      <c r="E538" s="137"/>
      <c r="F538" s="137"/>
      <c r="G538" s="137"/>
      <c r="H538" s="137"/>
      <c r="I538" s="137"/>
      <c r="J538" s="137"/>
    </row>
    <row r="539" spans="1:10" s="114" customFormat="1" ht="16" x14ac:dyDescent="0.2">
      <c r="A539" s="137"/>
      <c r="B539" s="137"/>
      <c r="C539" s="137"/>
      <c r="D539" s="137"/>
      <c r="E539" s="137"/>
      <c r="F539" s="137"/>
      <c r="G539" s="137"/>
      <c r="H539" s="137"/>
      <c r="I539" s="137"/>
      <c r="J539" s="137"/>
    </row>
    <row r="540" spans="1:10" s="114" customFormat="1" ht="20" x14ac:dyDescent="0.25">
      <c r="A540" s="154" t="s">
        <v>392</v>
      </c>
      <c r="B540" s="137"/>
      <c r="C540" s="137"/>
      <c r="D540" s="137"/>
      <c r="E540" s="137"/>
      <c r="F540" s="137"/>
      <c r="G540" s="137"/>
      <c r="H540" s="137"/>
      <c r="I540" s="137"/>
      <c r="J540" s="137"/>
    </row>
    <row r="541" spans="1:10" s="114" customFormat="1" ht="16" x14ac:dyDescent="0.2">
      <c r="A541" s="137"/>
      <c r="B541" s="137"/>
      <c r="C541" s="137"/>
      <c r="D541" s="137"/>
      <c r="E541" s="137"/>
      <c r="F541" s="137"/>
      <c r="G541" s="137"/>
      <c r="H541" s="137"/>
      <c r="I541" s="137"/>
      <c r="J541" s="137"/>
    </row>
    <row r="542" spans="1:10" s="114" customFormat="1" ht="20" x14ac:dyDescent="0.25">
      <c r="A542" s="154" t="s">
        <v>578</v>
      </c>
      <c r="B542" s="137"/>
      <c r="C542" s="137"/>
      <c r="D542" s="137"/>
      <c r="E542" s="137"/>
      <c r="F542" s="137"/>
      <c r="G542" s="137"/>
      <c r="H542" s="137"/>
      <c r="I542" s="137"/>
      <c r="J542" s="137"/>
    </row>
    <row r="543" spans="1:10" s="114" customFormat="1" ht="19" x14ac:dyDescent="0.25">
      <c r="A543" s="154"/>
      <c r="B543" s="137"/>
      <c r="C543" s="137"/>
      <c r="D543" s="137"/>
      <c r="E543" s="137"/>
      <c r="F543" s="137"/>
      <c r="G543" s="137"/>
      <c r="H543" s="137"/>
      <c r="I543" s="137"/>
      <c r="J543" s="137"/>
    </row>
    <row r="544" spans="1:10" s="114" customFormat="1" ht="20" x14ac:dyDescent="0.25">
      <c r="A544" s="154" t="s">
        <v>579</v>
      </c>
      <c r="B544" s="137"/>
      <c r="C544" s="137"/>
      <c r="D544" s="137"/>
      <c r="E544" s="137"/>
      <c r="F544" s="137"/>
      <c r="G544" s="137"/>
      <c r="H544" s="137"/>
      <c r="I544" s="137"/>
      <c r="J544" s="137"/>
    </row>
    <row r="545" spans="1:10" s="114" customFormat="1" ht="19" x14ac:dyDescent="0.25">
      <c r="A545" s="154"/>
      <c r="B545" s="137"/>
      <c r="C545" s="137"/>
      <c r="D545" s="137"/>
      <c r="E545" s="137"/>
      <c r="F545" s="137"/>
      <c r="G545" s="137"/>
      <c r="H545" s="137"/>
      <c r="I545" s="137"/>
      <c r="J545" s="137"/>
    </row>
    <row r="546" spans="1:10" s="114" customFormat="1" ht="20" x14ac:dyDescent="0.25">
      <c r="A546" s="154" t="s">
        <v>580</v>
      </c>
      <c r="B546" s="137"/>
      <c r="C546" s="137"/>
      <c r="D546" s="137"/>
      <c r="E546" s="137"/>
      <c r="F546" s="137"/>
      <c r="G546" s="137"/>
      <c r="H546" s="137"/>
      <c r="I546" s="137"/>
      <c r="J546" s="137"/>
    </row>
    <row r="547" spans="1:10" s="114" customFormat="1" ht="19" x14ac:dyDescent="0.25">
      <c r="A547" s="154"/>
      <c r="B547" s="137"/>
      <c r="C547" s="137"/>
      <c r="D547" s="137"/>
      <c r="E547" s="137"/>
      <c r="F547" s="137"/>
      <c r="G547" s="137"/>
      <c r="H547" s="137"/>
      <c r="I547" s="137"/>
      <c r="J547" s="137"/>
    </row>
    <row r="548" spans="1:10" s="114" customFormat="1" ht="40" x14ac:dyDescent="0.25">
      <c r="A548" s="154" t="s">
        <v>581</v>
      </c>
      <c r="B548" s="137"/>
      <c r="C548" s="137"/>
      <c r="D548" s="137"/>
      <c r="E548" s="137"/>
      <c r="F548" s="137"/>
      <c r="G548" s="137"/>
      <c r="H548" s="137"/>
      <c r="I548" s="137"/>
      <c r="J548" s="137"/>
    </row>
    <row r="549" spans="1:10" s="114" customFormat="1" ht="16" x14ac:dyDescent="0.2">
      <c r="A549" s="137"/>
      <c r="B549" s="137"/>
      <c r="C549" s="137"/>
      <c r="D549" s="137"/>
      <c r="E549" s="137"/>
      <c r="F549" s="137"/>
      <c r="G549" s="137"/>
      <c r="H549" s="137"/>
      <c r="I549" s="137"/>
      <c r="J549" s="137"/>
    </row>
    <row r="550" spans="1:10" s="114" customFormat="1" ht="41.25" customHeight="1" x14ac:dyDescent="0.2">
      <c r="A550" s="146" t="s">
        <v>430</v>
      </c>
      <c r="B550" s="137"/>
      <c r="C550" s="137"/>
      <c r="D550" s="137"/>
      <c r="E550" s="137"/>
      <c r="F550" s="137"/>
      <c r="G550" s="137"/>
      <c r="H550" s="137"/>
      <c r="I550" s="137"/>
      <c r="J550" s="137"/>
    </row>
    <row r="551" spans="1:10" x14ac:dyDescent="0.2">
      <c r="A551" s="134"/>
      <c r="B551" s="134"/>
      <c r="C551" s="134"/>
      <c r="D551" s="134"/>
      <c r="E551" s="134"/>
      <c r="F551" s="134"/>
      <c r="G551" s="134"/>
      <c r="H551" s="134"/>
      <c r="I551" s="134"/>
      <c r="J551" s="134"/>
    </row>
    <row r="552" spans="1:10" x14ac:dyDescent="0.2">
      <c r="A552" s="134"/>
      <c r="B552" s="134"/>
      <c r="C552" s="134"/>
      <c r="D552" s="134"/>
      <c r="E552" s="134"/>
      <c r="F552" s="134"/>
      <c r="G552" s="134"/>
      <c r="H552" s="134"/>
      <c r="I552" s="134"/>
      <c r="J552" s="134"/>
    </row>
    <row r="553" spans="1:10" x14ac:dyDescent="0.2">
      <c r="A553" s="134"/>
      <c r="B553" s="134"/>
      <c r="C553" s="134"/>
      <c r="D553" s="134"/>
      <c r="E553" s="134"/>
      <c r="F553" s="134"/>
      <c r="G553" s="134"/>
      <c r="H553" s="134"/>
      <c r="I553" s="134"/>
      <c r="J553" s="134"/>
    </row>
    <row r="554" spans="1:10" x14ac:dyDescent="0.2">
      <c r="A554" s="134"/>
      <c r="B554" s="134"/>
      <c r="C554" s="134"/>
      <c r="D554" s="134"/>
      <c r="E554" s="134"/>
      <c r="F554" s="134"/>
      <c r="G554" s="134"/>
      <c r="H554" s="134"/>
      <c r="I554" s="134"/>
      <c r="J554" s="134"/>
    </row>
    <row r="555" spans="1:10" x14ac:dyDescent="0.2">
      <c r="A555" s="134"/>
      <c r="B555" s="134"/>
      <c r="C555" s="134"/>
      <c r="D555" s="134"/>
      <c r="E555" s="134"/>
      <c r="F555" s="134"/>
      <c r="G555" s="134"/>
      <c r="H555" s="134"/>
      <c r="I555" s="134"/>
      <c r="J555" s="134"/>
    </row>
    <row r="556" spans="1:10" x14ac:dyDescent="0.2">
      <c r="A556" s="134"/>
      <c r="B556" s="134"/>
      <c r="C556" s="134"/>
      <c r="D556" s="134"/>
      <c r="E556" s="134"/>
      <c r="F556" s="134"/>
      <c r="G556" s="134"/>
      <c r="H556" s="134"/>
      <c r="I556" s="134"/>
      <c r="J556" s="134"/>
    </row>
    <row r="557" spans="1:10" ht="16" x14ac:dyDescent="0.2">
      <c r="A557" s="172" t="s">
        <v>393</v>
      </c>
      <c r="B557" s="172"/>
      <c r="C557" s="172"/>
      <c r="D557" s="172"/>
      <c r="E557" s="172"/>
      <c r="F557" s="172"/>
      <c r="G557" s="172"/>
      <c r="H557" s="172"/>
      <c r="I557" s="172"/>
      <c r="J557" s="172"/>
    </row>
    <row r="558" spans="1:10" x14ac:dyDescent="0.2">
      <c r="A558" s="173"/>
      <c r="B558" s="134"/>
      <c r="C558" s="134"/>
      <c r="D558" s="134"/>
      <c r="E558" s="134"/>
      <c r="F558" s="134"/>
      <c r="G558" s="134"/>
      <c r="H558" s="134"/>
      <c r="I558" s="134"/>
      <c r="J558" s="134"/>
    </row>
    <row r="559" spans="1:10" ht="16" x14ac:dyDescent="0.2">
      <c r="A559" s="174" t="s">
        <v>394</v>
      </c>
      <c r="B559" s="174"/>
      <c r="C559" s="174"/>
      <c r="D559" s="174"/>
      <c r="E559" s="174"/>
      <c r="F559" s="174"/>
      <c r="G559" s="174"/>
      <c r="H559" s="174"/>
      <c r="I559" s="174"/>
      <c r="J559" s="174"/>
    </row>
    <row r="560" spans="1:10" x14ac:dyDescent="0.2">
      <c r="A560" s="175"/>
      <c r="B560" s="134"/>
      <c r="C560" s="134"/>
      <c r="D560" s="134"/>
      <c r="E560" s="134"/>
      <c r="F560" s="134"/>
      <c r="G560" s="134"/>
      <c r="H560" s="134"/>
      <c r="I560" s="134"/>
      <c r="J560" s="134"/>
    </row>
    <row r="561" spans="1:10" x14ac:dyDescent="0.2">
      <c r="A561" s="176" t="s">
        <v>395</v>
      </c>
      <c r="B561" s="176"/>
      <c r="C561" s="176"/>
      <c r="D561" s="176"/>
      <c r="E561" s="176"/>
      <c r="F561" s="176"/>
      <c r="G561" s="176"/>
      <c r="H561" s="176"/>
      <c r="I561" s="176"/>
      <c r="J561" s="176"/>
    </row>
    <row r="562" spans="1:10" x14ac:dyDescent="0.2">
      <c r="A562" s="176" t="s">
        <v>396</v>
      </c>
      <c r="B562" s="176"/>
      <c r="C562" s="176"/>
      <c r="D562" s="176"/>
      <c r="E562" s="176"/>
      <c r="F562" s="176"/>
      <c r="G562" s="176"/>
      <c r="H562" s="176"/>
      <c r="I562" s="176"/>
      <c r="J562" s="176"/>
    </row>
    <row r="563" spans="1:10" x14ac:dyDescent="0.2">
      <c r="A563" s="177" t="s">
        <v>489</v>
      </c>
      <c r="B563" s="177"/>
      <c r="C563" s="177"/>
      <c r="D563" s="177"/>
      <c r="E563" s="177"/>
      <c r="F563" s="177"/>
      <c r="G563" s="177"/>
      <c r="H563" s="177"/>
      <c r="I563" s="177"/>
      <c r="J563" s="177"/>
    </row>
    <row r="564" spans="1:10" x14ac:dyDescent="0.2">
      <c r="A564" s="178" t="s">
        <v>454</v>
      </c>
      <c r="B564" s="178"/>
      <c r="C564" s="178"/>
      <c r="D564" s="178"/>
      <c r="E564" s="178"/>
      <c r="F564" s="178"/>
      <c r="G564" s="178"/>
      <c r="H564" s="178"/>
      <c r="I564" s="178"/>
      <c r="J564" s="178"/>
    </row>
    <row r="565" spans="1:10" x14ac:dyDescent="0.2">
      <c r="A565" s="179"/>
      <c r="B565" s="179"/>
      <c r="C565" s="179"/>
      <c r="D565" s="179"/>
      <c r="E565" s="179"/>
      <c r="F565" s="179"/>
      <c r="G565" s="179"/>
      <c r="H565" s="179"/>
      <c r="I565" s="179"/>
      <c r="J565" s="179"/>
    </row>
    <row r="566" spans="1:10" x14ac:dyDescent="0.2">
      <c r="A566" s="112"/>
      <c r="B566" s="112"/>
      <c r="C566" s="112"/>
      <c r="D566" s="112"/>
      <c r="E566" s="112"/>
      <c r="F566" s="112"/>
      <c r="G566" s="112"/>
      <c r="H566" s="112"/>
      <c r="I566" s="112"/>
      <c r="J566" s="112"/>
    </row>
    <row r="567" spans="1:10" x14ac:dyDescent="0.2">
      <c r="A567" s="176" t="s">
        <v>397</v>
      </c>
      <c r="B567" s="176"/>
      <c r="C567" s="176"/>
      <c r="D567" s="176"/>
      <c r="E567" s="176"/>
      <c r="F567" s="176"/>
      <c r="G567" s="176"/>
      <c r="H567" s="176"/>
      <c r="I567" s="176"/>
      <c r="J567" s="176"/>
    </row>
    <row r="568" spans="1:10" x14ac:dyDescent="0.2">
      <c r="A568" s="176" t="s">
        <v>398</v>
      </c>
      <c r="B568" s="176"/>
      <c r="C568" s="176"/>
      <c r="D568" s="176"/>
      <c r="E568" s="176"/>
      <c r="F568" s="176"/>
      <c r="G568" s="176"/>
      <c r="H568" s="176"/>
      <c r="I568" s="176"/>
      <c r="J568" s="176"/>
    </row>
    <row r="569" spans="1:10" x14ac:dyDescent="0.2">
      <c r="A569" s="177" t="s">
        <v>399</v>
      </c>
      <c r="B569" s="177"/>
      <c r="C569" s="177"/>
      <c r="D569" s="177"/>
      <c r="E569" s="177"/>
      <c r="F569" s="177"/>
      <c r="G569" s="177"/>
      <c r="H569" s="177"/>
      <c r="I569" s="177"/>
      <c r="J569" s="177"/>
    </row>
    <row r="570" spans="1:10" x14ac:dyDescent="0.2">
      <c r="A570" s="177" t="s">
        <v>400</v>
      </c>
      <c r="B570" s="177"/>
      <c r="C570" s="177"/>
      <c r="D570" s="177"/>
      <c r="E570" s="177"/>
      <c r="F570" s="177"/>
      <c r="G570" s="177"/>
      <c r="H570" s="177"/>
      <c r="I570" s="177"/>
      <c r="J570" s="177"/>
    </row>
    <row r="571" spans="1:10" x14ac:dyDescent="0.2">
      <c r="A571" s="180"/>
      <c r="B571" s="112"/>
      <c r="C571" s="112"/>
      <c r="D571" s="112"/>
      <c r="E571" s="112"/>
      <c r="F571" s="112"/>
      <c r="G571" s="112"/>
      <c r="H571" s="112"/>
      <c r="I571" s="112"/>
      <c r="J571" s="112"/>
    </row>
    <row r="572" spans="1:10" ht="16" x14ac:dyDescent="0.2">
      <c r="A572" s="172" t="s">
        <v>401</v>
      </c>
      <c r="B572" s="172"/>
      <c r="C572" s="172"/>
      <c r="D572" s="172"/>
      <c r="E572" s="172"/>
      <c r="F572" s="172"/>
      <c r="G572" s="172"/>
      <c r="H572" s="172"/>
      <c r="I572" s="172"/>
      <c r="J572" s="172"/>
    </row>
    <row r="573" spans="1:10" x14ac:dyDescent="0.2">
      <c r="A573" s="180"/>
      <c r="B573" s="112"/>
      <c r="C573" s="112"/>
      <c r="D573" s="112"/>
      <c r="E573" s="112"/>
      <c r="F573" s="112"/>
      <c r="G573" s="112"/>
      <c r="H573" s="112"/>
      <c r="I573" s="112"/>
      <c r="J573" s="112"/>
    </row>
    <row r="574" spans="1:10" x14ac:dyDescent="0.2">
      <c r="A574" s="176" t="s">
        <v>402</v>
      </c>
      <c r="B574" s="176"/>
      <c r="C574" s="176"/>
      <c r="D574" s="176"/>
      <c r="E574" s="176"/>
      <c r="F574" s="176"/>
      <c r="G574" s="176"/>
      <c r="H574" s="176"/>
      <c r="I574" s="176"/>
      <c r="J574" s="176"/>
    </row>
    <row r="575" spans="1:10" x14ac:dyDescent="0.2">
      <c r="A575" s="177" t="s">
        <v>403</v>
      </c>
      <c r="B575" s="177"/>
      <c r="C575" s="177"/>
      <c r="D575" s="177"/>
      <c r="E575" s="177"/>
      <c r="F575" s="177"/>
      <c r="G575" s="177"/>
      <c r="H575" s="177"/>
      <c r="I575" s="177"/>
      <c r="J575" s="177"/>
    </row>
    <row r="592" ht="15" customHeight="1" x14ac:dyDescent="0.2"/>
    <row r="594" ht="15" customHeight="1" x14ac:dyDescent="0.2"/>
  </sheetData>
  <sheetProtection algorithmName="SHA-512" hashValue="6NkMq6Z8rB70O8LDqxcxThvfOXffEosShC0moKATeiqLwHlHtiE4CKq5Y7aJDxJWv7SfIkLJLTz5myN1wg1FaQ==" saltValue="XLTcnm+4k9pNq/zo3vmwfA==" spinCount="100000" sheet="1" objects="1" scenarios="1"/>
  <phoneticPr fontId="18" type="noConversion"/>
  <hyperlinks>
    <hyperlink ref="A563" r:id="rId1" xr:uid="{00000000-0004-0000-0500-000000000000}"/>
    <hyperlink ref="A569" r:id="rId2" xr:uid="{00000000-0004-0000-0500-000001000000}"/>
    <hyperlink ref="A570" r:id="rId3" xr:uid="{00000000-0004-0000-0500-000002000000}"/>
    <hyperlink ref="A575" r:id="rId4" xr:uid="{00000000-0004-0000-0500-000003000000}"/>
  </hyperlinks>
  <pageMargins left="0.7" right="0.7" top="0.75" bottom="0.75" header="0.3" footer="0.3"/>
  <pageSetup scale="99" fitToHeight="0" orientation="portrait" r:id="rId5"/>
  <headerFooter>
    <oddFooter>&amp;A</oddFooter>
  </headerFooter>
  <rowBreaks count="17" manualBreakCount="17">
    <brk id="43" man="1"/>
    <brk id="57" man="1"/>
    <brk id="87" man="1"/>
    <brk id="115" man="1"/>
    <brk id="135" man="1"/>
    <brk id="166" man="1"/>
    <brk id="204" man="1"/>
    <brk id="240" man="1"/>
    <brk id="278" man="1"/>
    <brk id="312" man="1"/>
    <brk id="353" man="1"/>
    <brk id="385" man="1"/>
    <brk id="416" man="1"/>
    <brk id="449" man="1"/>
    <brk id="483" man="1"/>
    <brk id="517" man="1"/>
    <brk id="553" man="1"/>
  </rowBreaks>
  <colBreaks count="1" manualBreakCount="1">
    <brk id="10" max="1048575" man="1"/>
  </col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D75"/>
  <sheetViews>
    <sheetView showGridLines="0" zoomScale="115" zoomScaleNormal="115" zoomScalePageLayoutView="115" workbookViewId="0">
      <pane ySplit="2" topLeftCell="A3" activePane="bottomLeft" state="frozen"/>
      <selection pane="bottomLeft" activeCell="C4" sqref="C4"/>
    </sheetView>
  </sheetViews>
  <sheetFormatPr baseColWidth="10" defaultColWidth="8.6640625" defaultRowHeight="15" x14ac:dyDescent="0.2"/>
  <cols>
    <col min="1" max="1" width="13.5" style="33" customWidth="1"/>
    <col min="2" max="2" width="50.5" style="33" customWidth="1"/>
    <col min="3" max="7" width="6" style="33" customWidth="1"/>
    <col min="8" max="26" width="8.6640625" style="33"/>
    <col min="27" max="30" width="8.6640625" style="33" hidden="1" customWidth="1"/>
    <col min="31" max="16384" width="8.6640625" style="33"/>
  </cols>
  <sheetData>
    <row r="1" spans="1:30" ht="125.25" customHeight="1" thickBot="1" x14ac:dyDescent="0.25">
      <c r="A1" s="248" t="str">
        <f>IF($AD$2&gt;1,"You have entered an invalid response.",IF(AND(SUM($AB:$AB)&gt;48,SUM($AC:$AC)=0),"You have filled out too many boxes, please review your test answers.",IF(AND(SUM($AB:$AB)&lt;48,SUM($AC:$AC)=0),"You have not provided a response for all of the statements on the test.","Emotional and Social Skills")))</f>
        <v>You have not provided a response for all of the statements on the test.</v>
      </c>
      <c r="B1" s="249"/>
      <c r="C1" s="18" t="s">
        <v>10</v>
      </c>
      <c r="D1" s="19" t="s">
        <v>11</v>
      </c>
      <c r="E1" s="19" t="s">
        <v>12</v>
      </c>
      <c r="F1" s="19" t="s">
        <v>13</v>
      </c>
      <c r="G1" s="20" t="s">
        <v>14</v>
      </c>
      <c r="H1" s="4"/>
    </row>
    <row r="2" spans="1:30" ht="22" thickBot="1" x14ac:dyDescent="0.3">
      <c r="A2" s="15" t="s">
        <v>20</v>
      </c>
      <c r="B2" s="16" t="s">
        <v>0</v>
      </c>
      <c r="C2" s="11" t="s">
        <v>15</v>
      </c>
      <c r="D2" s="11" t="s">
        <v>16</v>
      </c>
      <c r="E2" s="11" t="s">
        <v>17</v>
      </c>
      <c r="F2" s="11" t="s">
        <v>18</v>
      </c>
      <c r="G2" s="12" t="s">
        <v>19</v>
      </c>
      <c r="AD2" s="33">
        <f>MAX($AD$3:$AD$50)</f>
        <v>0</v>
      </c>
    </row>
    <row r="3" spans="1:30" ht="35" customHeight="1" x14ac:dyDescent="0.2">
      <c r="A3" s="7">
        <v>1</v>
      </c>
      <c r="B3" s="5" t="s">
        <v>1</v>
      </c>
      <c r="C3" s="21"/>
      <c r="D3" s="22"/>
      <c r="E3" s="22"/>
      <c r="F3" s="22"/>
      <c r="G3" s="22"/>
      <c r="H3" s="97" t="str">
        <f>IF(AND($AA3&lt;&gt;"X",$AA3&lt;&gt;""),"Please enter only an 'X' for the selection you would like to make.","")</f>
        <v/>
      </c>
      <c r="AA3" s="96" t="str">
        <f>CONCATENATE(Table32[[#This Row],[5]],Table32[[#This Row],[4]],Table32[[#This Row],[3]],Table32[[#This Row],[2]],Table32[[#This Row],[1]])</f>
        <v/>
      </c>
      <c r="AB3" s="96">
        <f>LEN(AA3)</f>
        <v>0</v>
      </c>
      <c r="AC3" s="96">
        <f>IF(AND($AA3="X",$AB3=1),"",IF(AND($AA3="XX",$AB3=2),"",IF(AND($AA3="XXX",$AB3=3),"",IF(AND($AA3="XXXX",$AB3=4),"",IF(AND($AA3="XXXXX",$AB3=5),"",$AB3)))))</f>
        <v>0</v>
      </c>
      <c r="AD3" s="96">
        <f>SUM(AB3:AC3)</f>
        <v>0</v>
      </c>
    </row>
    <row r="4" spans="1:30" ht="35" customHeight="1" x14ac:dyDescent="0.2">
      <c r="A4" s="8">
        <v>2</v>
      </c>
      <c r="B4" s="6" t="s">
        <v>2</v>
      </c>
      <c r="C4" s="23"/>
      <c r="D4" s="24"/>
      <c r="E4" s="24"/>
      <c r="F4" s="24"/>
      <c r="G4" s="24"/>
      <c r="H4" s="97" t="str">
        <f t="shared" ref="H4:H50" si="0">IF(AND($AA4&lt;&gt;"X",$AA4&lt;&gt;""),"Please enter only an 'X' for the selection you would like to make.","")</f>
        <v/>
      </c>
      <c r="AA4" s="96" t="str">
        <f>CONCATENATE(Table32[[#This Row],[5]],Table32[[#This Row],[4]],Table32[[#This Row],[3]],Table32[[#This Row],[2]],Table32[[#This Row],[1]])</f>
        <v/>
      </c>
      <c r="AB4" s="96">
        <f t="shared" ref="AB4:AB50" si="1">LEN(AA4)</f>
        <v>0</v>
      </c>
      <c r="AC4" s="96">
        <f t="shared" ref="AC4:AC50" si="2">IF(AND($AA4="X",$AB4=1),"",IF(AND($AA4="XX",$AB4=2),"",IF(AND($AA4="XXX",$AB4=3),"",IF(AND($AA4="XXXX",$AB4=4),"",IF(AND($AA4="XXXXX",$AB4=5),"",$AB4)))))</f>
        <v>0</v>
      </c>
      <c r="AD4" s="96">
        <f t="shared" ref="AD4:AD50" si="3">SUM(AB4:AC4)</f>
        <v>0</v>
      </c>
    </row>
    <row r="5" spans="1:30" ht="35" customHeight="1" x14ac:dyDescent="0.2">
      <c r="A5" s="8">
        <v>3</v>
      </c>
      <c r="B5" s="6" t="s">
        <v>3</v>
      </c>
      <c r="C5" s="23"/>
      <c r="D5" s="24"/>
      <c r="E5" s="24"/>
      <c r="F5" s="24"/>
      <c r="G5" s="24"/>
      <c r="H5" s="97" t="str">
        <f t="shared" si="0"/>
        <v/>
      </c>
      <c r="AA5" s="96" t="str">
        <f>CONCATENATE(Table32[[#This Row],[5]],Table32[[#This Row],[4]],Table32[[#This Row],[3]],Table32[[#This Row],[2]],Table32[[#This Row],[1]])</f>
        <v/>
      </c>
      <c r="AB5" s="96">
        <f t="shared" si="1"/>
        <v>0</v>
      </c>
      <c r="AC5" s="96">
        <f t="shared" si="2"/>
        <v>0</v>
      </c>
      <c r="AD5" s="96">
        <f t="shared" si="3"/>
        <v>0</v>
      </c>
    </row>
    <row r="6" spans="1:30" ht="35" customHeight="1" x14ac:dyDescent="0.2">
      <c r="A6" s="8">
        <v>4</v>
      </c>
      <c r="B6" s="6" t="s">
        <v>4</v>
      </c>
      <c r="C6" s="23"/>
      <c r="D6" s="24"/>
      <c r="E6" s="24"/>
      <c r="F6" s="24"/>
      <c r="G6" s="24"/>
      <c r="H6" s="97" t="str">
        <f t="shared" si="0"/>
        <v/>
      </c>
      <c r="AA6" s="96" t="str">
        <f>CONCATENATE(Table32[[#This Row],[5]],Table32[[#This Row],[4]],Table32[[#This Row],[3]],Table32[[#This Row],[2]],Table32[[#This Row],[1]])</f>
        <v/>
      </c>
      <c r="AB6" s="96">
        <f t="shared" si="1"/>
        <v>0</v>
      </c>
      <c r="AC6" s="96">
        <f t="shared" si="2"/>
        <v>0</v>
      </c>
      <c r="AD6" s="96">
        <f t="shared" si="3"/>
        <v>0</v>
      </c>
    </row>
    <row r="7" spans="1:30" ht="35" customHeight="1" x14ac:dyDescent="0.2">
      <c r="A7" s="8">
        <v>5</v>
      </c>
      <c r="B7" s="6" t="s">
        <v>5</v>
      </c>
      <c r="C7" s="23"/>
      <c r="D7" s="24"/>
      <c r="E7" s="24"/>
      <c r="F7" s="24"/>
      <c r="G7" s="24"/>
      <c r="H7" s="97" t="str">
        <f t="shared" si="0"/>
        <v/>
      </c>
      <c r="AA7" s="96" t="str">
        <f>CONCATENATE(Table32[[#This Row],[5]],Table32[[#This Row],[4]],Table32[[#This Row],[3]],Table32[[#This Row],[2]],Table32[[#This Row],[1]])</f>
        <v/>
      </c>
      <c r="AB7" s="96">
        <f t="shared" si="1"/>
        <v>0</v>
      </c>
      <c r="AC7" s="96">
        <f t="shared" si="2"/>
        <v>0</v>
      </c>
      <c r="AD7" s="96">
        <f t="shared" si="3"/>
        <v>0</v>
      </c>
    </row>
    <row r="8" spans="1:30" ht="35" customHeight="1" x14ac:dyDescent="0.2">
      <c r="A8" s="8">
        <v>6</v>
      </c>
      <c r="B8" s="6" t="s">
        <v>6</v>
      </c>
      <c r="C8" s="23"/>
      <c r="D8" s="24"/>
      <c r="E8" s="24"/>
      <c r="F8" s="24"/>
      <c r="G8" s="24"/>
      <c r="H8" s="97" t="str">
        <f t="shared" si="0"/>
        <v/>
      </c>
      <c r="AA8" s="96" t="str">
        <f>CONCATENATE(Table32[[#This Row],[5]],Table32[[#This Row],[4]],Table32[[#This Row],[3]],Table32[[#This Row],[2]],Table32[[#This Row],[1]])</f>
        <v/>
      </c>
      <c r="AB8" s="96">
        <f t="shared" si="1"/>
        <v>0</v>
      </c>
      <c r="AC8" s="96">
        <f t="shared" si="2"/>
        <v>0</v>
      </c>
      <c r="AD8" s="96">
        <f t="shared" si="3"/>
        <v>0</v>
      </c>
    </row>
    <row r="9" spans="1:30" ht="35" customHeight="1" x14ac:dyDescent="0.2">
      <c r="A9" s="8">
        <v>7</v>
      </c>
      <c r="B9" s="6" t="s">
        <v>7</v>
      </c>
      <c r="C9" s="23"/>
      <c r="D9" s="24"/>
      <c r="E9" s="24"/>
      <c r="F9" s="24"/>
      <c r="G9" s="24"/>
      <c r="H9" s="97" t="str">
        <f t="shared" si="0"/>
        <v/>
      </c>
      <c r="AA9" s="96" t="str">
        <f>CONCATENATE(Table32[[#This Row],[5]],Table32[[#This Row],[4]],Table32[[#This Row],[3]],Table32[[#This Row],[2]],Table32[[#This Row],[1]])</f>
        <v/>
      </c>
      <c r="AB9" s="96">
        <f t="shared" si="1"/>
        <v>0</v>
      </c>
      <c r="AC9" s="96">
        <f t="shared" si="2"/>
        <v>0</v>
      </c>
      <c r="AD9" s="96">
        <f t="shared" si="3"/>
        <v>0</v>
      </c>
    </row>
    <row r="10" spans="1:30" ht="35" customHeight="1" x14ac:dyDescent="0.2">
      <c r="A10" s="8">
        <v>8</v>
      </c>
      <c r="B10" s="6" t="s">
        <v>8</v>
      </c>
      <c r="C10" s="23"/>
      <c r="D10" s="24"/>
      <c r="E10" s="24"/>
      <c r="F10" s="24"/>
      <c r="G10" s="24"/>
      <c r="H10" s="97" t="str">
        <f t="shared" si="0"/>
        <v/>
      </c>
      <c r="AA10" s="96" t="str">
        <f>CONCATENATE(Table32[[#This Row],[5]],Table32[[#This Row],[4]],Table32[[#This Row],[3]],Table32[[#This Row],[2]],Table32[[#This Row],[1]])</f>
        <v/>
      </c>
      <c r="AB10" s="96">
        <f t="shared" si="1"/>
        <v>0</v>
      </c>
      <c r="AC10" s="96">
        <f t="shared" si="2"/>
        <v>0</v>
      </c>
      <c r="AD10" s="96">
        <f t="shared" si="3"/>
        <v>0</v>
      </c>
    </row>
    <row r="11" spans="1:30" ht="35" customHeight="1" x14ac:dyDescent="0.2">
      <c r="A11" s="9">
        <v>9</v>
      </c>
      <c r="B11" s="10" t="s">
        <v>9</v>
      </c>
      <c r="C11" s="23"/>
      <c r="D11" s="24"/>
      <c r="E11" s="24"/>
      <c r="F11" s="24"/>
      <c r="G11" s="24"/>
      <c r="H11" s="97" t="str">
        <f t="shared" si="0"/>
        <v/>
      </c>
      <c r="AA11" s="96" t="str">
        <f>CONCATENATE(Table32[[#This Row],[5]],Table32[[#This Row],[4]],Table32[[#This Row],[3]],Table32[[#This Row],[2]],Table32[[#This Row],[1]])</f>
        <v/>
      </c>
      <c r="AB11" s="96">
        <f t="shared" si="1"/>
        <v>0</v>
      </c>
      <c r="AC11" s="96">
        <f t="shared" si="2"/>
        <v>0</v>
      </c>
      <c r="AD11" s="96">
        <f t="shared" si="3"/>
        <v>0</v>
      </c>
    </row>
    <row r="12" spans="1:30" ht="35" customHeight="1" x14ac:dyDescent="0.2">
      <c r="A12" s="9">
        <v>10</v>
      </c>
      <c r="B12" s="13" t="s">
        <v>21</v>
      </c>
      <c r="C12" s="23"/>
      <c r="D12" s="24"/>
      <c r="E12" s="24"/>
      <c r="F12" s="24"/>
      <c r="G12" s="24"/>
      <c r="H12" s="97" t="str">
        <f t="shared" si="0"/>
        <v/>
      </c>
      <c r="AA12" s="96" t="str">
        <f>CONCATENATE(Table32[[#This Row],[5]],Table32[[#This Row],[4]],Table32[[#This Row],[3]],Table32[[#This Row],[2]],Table32[[#This Row],[1]])</f>
        <v/>
      </c>
      <c r="AB12" s="96">
        <f t="shared" si="1"/>
        <v>0</v>
      </c>
      <c r="AC12" s="96">
        <f t="shared" si="2"/>
        <v>0</v>
      </c>
      <c r="AD12" s="96">
        <f t="shared" si="3"/>
        <v>0</v>
      </c>
    </row>
    <row r="13" spans="1:30" ht="35" customHeight="1" x14ac:dyDescent="0.2">
      <c r="A13" s="9">
        <v>11</v>
      </c>
      <c r="B13" s="13" t="s">
        <v>22</v>
      </c>
      <c r="C13" s="23"/>
      <c r="D13" s="24"/>
      <c r="E13" s="24"/>
      <c r="F13" s="24"/>
      <c r="G13" s="24"/>
      <c r="H13" s="97" t="str">
        <f t="shared" si="0"/>
        <v/>
      </c>
      <c r="AA13" s="96" t="str">
        <f>CONCATENATE(Table32[[#This Row],[5]],Table32[[#This Row],[4]],Table32[[#This Row],[3]],Table32[[#This Row],[2]],Table32[[#This Row],[1]])</f>
        <v/>
      </c>
      <c r="AB13" s="96">
        <f t="shared" si="1"/>
        <v>0</v>
      </c>
      <c r="AC13" s="96">
        <f t="shared" si="2"/>
        <v>0</v>
      </c>
      <c r="AD13" s="96">
        <f t="shared" si="3"/>
        <v>0</v>
      </c>
    </row>
    <row r="14" spans="1:30" ht="35" customHeight="1" x14ac:dyDescent="0.2">
      <c r="A14" s="9">
        <v>12</v>
      </c>
      <c r="B14" s="13" t="s">
        <v>23</v>
      </c>
      <c r="C14" s="23"/>
      <c r="D14" s="24"/>
      <c r="E14" s="24"/>
      <c r="F14" s="24"/>
      <c r="G14" s="24"/>
      <c r="H14" s="97" t="str">
        <f t="shared" si="0"/>
        <v/>
      </c>
      <c r="AA14" s="96" t="str">
        <f>CONCATENATE(Table32[[#This Row],[5]],Table32[[#This Row],[4]],Table32[[#This Row],[3]],Table32[[#This Row],[2]],Table32[[#This Row],[1]])</f>
        <v/>
      </c>
      <c r="AB14" s="96">
        <f t="shared" si="1"/>
        <v>0</v>
      </c>
      <c r="AC14" s="96">
        <f t="shared" si="2"/>
        <v>0</v>
      </c>
      <c r="AD14" s="96">
        <f t="shared" si="3"/>
        <v>0</v>
      </c>
    </row>
    <row r="15" spans="1:30" ht="35" customHeight="1" x14ac:dyDescent="0.2">
      <c r="A15" s="9">
        <v>13</v>
      </c>
      <c r="B15" s="13" t="s">
        <v>24</v>
      </c>
      <c r="C15" s="23"/>
      <c r="D15" s="24"/>
      <c r="E15" s="24"/>
      <c r="F15" s="24"/>
      <c r="G15" s="24"/>
      <c r="H15" s="97" t="str">
        <f t="shared" si="0"/>
        <v/>
      </c>
      <c r="AA15" s="96" t="str">
        <f>CONCATENATE(Table32[[#This Row],[5]],Table32[[#This Row],[4]],Table32[[#This Row],[3]],Table32[[#This Row],[2]],Table32[[#This Row],[1]])</f>
        <v/>
      </c>
      <c r="AB15" s="96">
        <f t="shared" si="1"/>
        <v>0</v>
      </c>
      <c r="AC15" s="96">
        <f t="shared" si="2"/>
        <v>0</v>
      </c>
      <c r="AD15" s="96">
        <f t="shared" si="3"/>
        <v>0</v>
      </c>
    </row>
    <row r="16" spans="1:30" ht="35" customHeight="1" x14ac:dyDescent="0.2">
      <c r="A16" s="9">
        <v>14</v>
      </c>
      <c r="B16" s="13" t="s">
        <v>25</v>
      </c>
      <c r="C16" s="23"/>
      <c r="D16" s="24"/>
      <c r="E16" s="24"/>
      <c r="F16" s="24"/>
      <c r="G16" s="24"/>
      <c r="H16" s="97" t="str">
        <f t="shared" si="0"/>
        <v/>
      </c>
      <c r="AA16" s="96" t="str">
        <f>CONCATENATE(Table32[[#This Row],[5]],Table32[[#This Row],[4]],Table32[[#This Row],[3]],Table32[[#This Row],[2]],Table32[[#This Row],[1]])</f>
        <v/>
      </c>
      <c r="AB16" s="96">
        <f t="shared" si="1"/>
        <v>0</v>
      </c>
      <c r="AC16" s="96">
        <f t="shared" si="2"/>
        <v>0</v>
      </c>
      <c r="AD16" s="96">
        <f t="shared" si="3"/>
        <v>0</v>
      </c>
    </row>
    <row r="17" spans="1:30" ht="35" customHeight="1" x14ac:dyDescent="0.2">
      <c r="A17" s="9">
        <v>15</v>
      </c>
      <c r="B17" s="13" t="s">
        <v>26</v>
      </c>
      <c r="C17" s="23"/>
      <c r="D17" s="24"/>
      <c r="E17" s="24"/>
      <c r="F17" s="24"/>
      <c r="G17" s="24"/>
      <c r="H17" s="97" t="str">
        <f t="shared" si="0"/>
        <v/>
      </c>
      <c r="AA17" s="96" t="str">
        <f>CONCATENATE(Table32[[#This Row],[5]],Table32[[#This Row],[4]],Table32[[#This Row],[3]],Table32[[#This Row],[2]],Table32[[#This Row],[1]])</f>
        <v/>
      </c>
      <c r="AB17" s="96">
        <f t="shared" si="1"/>
        <v>0</v>
      </c>
      <c r="AC17" s="96">
        <f t="shared" si="2"/>
        <v>0</v>
      </c>
      <c r="AD17" s="96">
        <f t="shared" si="3"/>
        <v>0</v>
      </c>
    </row>
    <row r="18" spans="1:30" ht="35" customHeight="1" x14ac:dyDescent="0.2">
      <c r="A18" s="9">
        <v>16</v>
      </c>
      <c r="B18" s="13" t="s">
        <v>27</v>
      </c>
      <c r="C18" s="23"/>
      <c r="D18" s="24"/>
      <c r="E18" s="24"/>
      <c r="F18" s="24"/>
      <c r="G18" s="24"/>
      <c r="H18" s="97" t="str">
        <f t="shared" si="0"/>
        <v/>
      </c>
      <c r="AA18" s="96" t="str">
        <f>CONCATENATE(Table32[[#This Row],[5]],Table32[[#This Row],[4]],Table32[[#This Row],[3]],Table32[[#This Row],[2]],Table32[[#This Row],[1]])</f>
        <v/>
      </c>
      <c r="AB18" s="96">
        <f t="shared" si="1"/>
        <v>0</v>
      </c>
      <c r="AC18" s="96">
        <f t="shared" si="2"/>
        <v>0</v>
      </c>
      <c r="AD18" s="96">
        <f t="shared" si="3"/>
        <v>0</v>
      </c>
    </row>
    <row r="19" spans="1:30" ht="35" customHeight="1" x14ac:dyDescent="0.2">
      <c r="A19" s="9">
        <v>17</v>
      </c>
      <c r="B19" s="13" t="s">
        <v>28</v>
      </c>
      <c r="C19" s="23"/>
      <c r="D19" s="24"/>
      <c r="E19" s="24"/>
      <c r="F19" s="24"/>
      <c r="G19" s="24"/>
      <c r="H19" s="97" t="str">
        <f t="shared" si="0"/>
        <v/>
      </c>
      <c r="AA19" s="96" t="str">
        <f>CONCATENATE(Table32[[#This Row],[5]],Table32[[#This Row],[4]],Table32[[#This Row],[3]],Table32[[#This Row],[2]],Table32[[#This Row],[1]])</f>
        <v/>
      </c>
      <c r="AB19" s="96">
        <f t="shared" si="1"/>
        <v>0</v>
      </c>
      <c r="AC19" s="96">
        <f t="shared" si="2"/>
        <v>0</v>
      </c>
      <c r="AD19" s="96">
        <f t="shared" si="3"/>
        <v>0</v>
      </c>
    </row>
    <row r="20" spans="1:30" ht="35" customHeight="1" x14ac:dyDescent="0.2">
      <c r="A20" s="9">
        <v>18</v>
      </c>
      <c r="B20" s="13" t="s">
        <v>29</v>
      </c>
      <c r="C20" s="23"/>
      <c r="D20" s="24"/>
      <c r="E20" s="24"/>
      <c r="F20" s="24"/>
      <c r="G20" s="24"/>
      <c r="H20" s="97" t="str">
        <f t="shared" si="0"/>
        <v/>
      </c>
      <c r="AA20" s="96" t="str">
        <f>CONCATENATE(Table32[[#This Row],[5]],Table32[[#This Row],[4]],Table32[[#This Row],[3]],Table32[[#This Row],[2]],Table32[[#This Row],[1]])</f>
        <v/>
      </c>
      <c r="AB20" s="96">
        <f t="shared" si="1"/>
        <v>0</v>
      </c>
      <c r="AC20" s="96">
        <f t="shared" si="2"/>
        <v>0</v>
      </c>
      <c r="AD20" s="96">
        <f t="shared" si="3"/>
        <v>0</v>
      </c>
    </row>
    <row r="21" spans="1:30" ht="35" customHeight="1" x14ac:dyDescent="0.2">
      <c r="A21" s="9">
        <v>19</v>
      </c>
      <c r="B21" s="13" t="s">
        <v>30</v>
      </c>
      <c r="C21" s="23"/>
      <c r="D21" s="24"/>
      <c r="E21" s="24"/>
      <c r="F21" s="24"/>
      <c r="G21" s="24"/>
      <c r="H21" s="97" t="str">
        <f t="shared" si="0"/>
        <v/>
      </c>
      <c r="AA21" s="96" t="str">
        <f>CONCATENATE(Table32[[#This Row],[5]],Table32[[#This Row],[4]],Table32[[#This Row],[3]],Table32[[#This Row],[2]],Table32[[#This Row],[1]])</f>
        <v/>
      </c>
      <c r="AB21" s="96">
        <f t="shared" si="1"/>
        <v>0</v>
      </c>
      <c r="AC21" s="96">
        <f t="shared" si="2"/>
        <v>0</v>
      </c>
      <c r="AD21" s="96">
        <f t="shared" si="3"/>
        <v>0</v>
      </c>
    </row>
    <row r="22" spans="1:30" ht="35" customHeight="1" x14ac:dyDescent="0.2">
      <c r="A22" s="9">
        <v>20</v>
      </c>
      <c r="B22" s="13" t="s">
        <v>31</v>
      </c>
      <c r="C22" s="23"/>
      <c r="D22" s="24"/>
      <c r="E22" s="24"/>
      <c r="F22" s="24"/>
      <c r="G22" s="24"/>
      <c r="H22" s="97" t="str">
        <f t="shared" si="0"/>
        <v/>
      </c>
      <c r="AA22" s="96" t="str">
        <f>CONCATENATE(Table32[[#This Row],[5]],Table32[[#This Row],[4]],Table32[[#This Row],[3]],Table32[[#This Row],[2]],Table32[[#This Row],[1]])</f>
        <v/>
      </c>
      <c r="AB22" s="96">
        <f t="shared" si="1"/>
        <v>0</v>
      </c>
      <c r="AC22" s="96">
        <f t="shared" si="2"/>
        <v>0</v>
      </c>
      <c r="AD22" s="96">
        <f t="shared" si="3"/>
        <v>0</v>
      </c>
    </row>
    <row r="23" spans="1:30" ht="35" customHeight="1" x14ac:dyDescent="0.2">
      <c r="A23" s="9">
        <v>21</v>
      </c>
      <c r="B23" s="13" t="s">
        <v>32</v>
      </c>
      <c r="C23" s="23"/>
      <c r="D23" s="24"/>
      <c r="E23" s="24"/>
      <c r="F23" s="24"/>
      <c r="G23" s="24"/>
      <c r="H23" s="97" t="str">
        <f t="shared" si="0"/>
        <v/>
      </c>
      <c r="AA23" s="96" t="str">
        <f>CONCATENATE(Table32[[#This Row],[5]],Table32[[#This Row],[4]],Table32[[#This Row],[3]],Table32[[#This Row],[2]],Table32[[#This Row],[1]])</f>
        <v/>
      </c>
      <c r="AB23" s="96">
        <f t="shared" si="1"/>
        <v>0</v>
      </c>
      <c r="AC23" s="96">
        <f t="shared" si="2"/>
        <v>0</v>
      </c>
      <c r="AD23" s="96">
        <f t="shared" si="3"/>
        <v>0</v>
      </c>
    </row>
    <row r="24" spans="1:30" ht="35" customHeight="1" x14ac:dyDescent="0.2">
      <c r="A24" s="9">
        <v>22</v>
      </c>
      <c r="B24" s="13" t="s">
        <v>33</v>
      </c>
      <c r="C24" s="23"/>
      <c r="D24" s="24"/>
      <c r="E24" s="24"/>
      <c r="F24" s="24"/>
      <c r="G24" s="24"/>
      <c r="H24" s="97" t="str">
        <f t="shared" si="0"/>
        <v/>
      </c>
      <c r="AA24" s="96" t="str">
        <f>CONCATENATE(Table32[[#This Row],[5]],Table32[[#This Row],[4]],Table32[[#This Row],[3]],Table32[[#This Row],[2]],Table32[[#This Row],[1]])</f>
        <v/>
      </c>
      <c r="AB24" s="96">
        <f t="shared" si="1"/>
        <v>0</v>
      </c>
      <c r="AC24" s="96">
        <f t="shared" si="2"/>
        <v>0</v>
      </c>
      <c r="AD24" s="96">
        <f t="shared" si="3"/>
        <v>0</v>
      </c>
    </row>
    <row r="25" spans="1:30" ht="35" customHeight="1" x14ac:dyDescent="0.2">
      <c r="A25" s="9">
        <v>23</v>
      </c>
      <c r="B25" s="13" t="s">
        <v>34</v>
      </c>
      <c r="C25" s="23"/>
      <c r="D25" s="24"/>
      <c r="E25" s="24"/>
      <c r="F25" s="24"/>
      <c r="G25" s="24"/>
      <c r="H25" s="97" t="str">
        <f t="shared" si="0"/>
        <v/>
      </c>
      <c r="AA25" s="96" t="str">
        <f>CONCATENATE(Table32[[#This Row],[5]],Table32[[#This Row],[4]],Table32[[#This Row],[3]],Table32[[#This Row],[2]],Table32[[#This Row],[1]])</f>
        <v/>
      </c>
      <c r="AB25" s="96">
        <f t="shared" si="1"/>
        <v>0</v>
      </c>
      <c r="AC25" s="96">
        <f t="shared" si="2"/>
        <v>0</v>
      </c>
      <c r="AD25" s="96">
        <f t="shared" si="3"/>
        <v>0</v>
      </c>
    </row>
    <row r="26" spans="1:30" ht="35" customHeight="1" x14ac:dyDescent="0.2">
      <c r="A26" s="9">
        <v>24</v>
      </c>
      <c r="B26" s="13" t="s">
        <v>35</v>
      </c>
      <c r="C26" s="23"/>
      <c r="D26" s="24"/>
      <c r="E26" s="24"/>
      <c r="F26" s="24"/>
      <c r="G26" s="24"/>
      <c r="H26" s="97" t="str">
        <f t="shared" si="0"/>
        <v/>
      </c>
      <c r="AA26" s="96" t="str">
        <f>CONCATENATE(Table32[[#This Row],[5]],Table32[[#This Row],[4]],Table32[[#This Row],[3]],Table32[[#This Row],[2]],Table32[[#This Row],[1]])</f>
        <v/>
      </c>
      <c r="AB26" s="96">
        <f t="shared" si="1"/>
        <v>0</v>
      </c>
      <c r="AC26" s="96">
        <f t="shared" si="2"/>
        <v>0</v>
      </c>
      <c r="AD26" s="96">
        <f t="shared" si="3"/>
        <v>0</v>
      </c>
    </row>
    <row r="27" spans="1:30" ht="35" customHeight="1" x14ac:dyDescent="0.2">
      <c r="A27" s="9">
        <v>25</v>
      </c>
      <c r="B27" s="13" t="s">
        <v>94</v>
      </c>
      <c r="C27" s="23"/>
      <c r="D27" s="24"/>
      <c r="E27" s="24"/>
      <c r="F27" s="24"/>
      <c r="G27" s="24"/>
      <c r="H27" s="97" t="str">
        <f t="shared" si="0"/>
        <v/>
      </c>
      <c r="AA27" s="96" t="str">
        <f>CONCATENATE(Table32[[#This Row],[5]],Table32[[#This Row],[4]],Table32[[#This Row],[3]],Table32[[#This Row],[2]],Table32[[#This Row],[1]])</f>
        <v/>
      </c>
      <c r="AB27" s="96">
        <f t="shared" si="1"/>
        <v>0</v>
      </c>
      <c r="AC27" s="96">
        <f t="shared" si="2"/>
        <v>0</v>
      </c>
      <c r="AD27" s="96">
        <f t="shared" si="3"/>
        <v>0</v>
      </c>
    </row>
    <row r="28" spans="1:30" ht="35" customHeight="1" x14ac:dyDescent="0.2">
      <c r="A28" s="9">
        <v>26</v>
      </c>
      <c r="B28" s="10" t="s">
        <v>36</v>
      </c>
      <c r="C28" s="23"/>
      <c r="D28" s="24"/>
      <c r="E28" s="24"/>
      <c r="F28" s="24"/>
      <c r="G28" s="24"/>
      <c r="H28" s="97" t="str">
        <f t="shared" si="0"/>
        <v/>
      </c>
      <c r="AA28" s="96" t="str">
        <f>CONCATENATE(Table32[[#This Row],[5]],Table32[[#This Row],[4]],Table32[[#This Row],[3]],Table32[[#This Row],[2]],Table32[[#This Row],[1]])</f>
        <v/>
      </c>
      <c r="AB28" s="96">
        <f t="shared" si="1"/>
        <v>0</v>
      </c>
      <c r="AC28" s="96">
        <f t="shared" si="2"/>
        <v>0</v>
      </c>
      <c r="AD28" s="96">
        <f t="shared" si="3"/>
        <v>0</v>
      </c>
    </row>
    <row r="29" spans="1:30" ht="35" customHeight="1" x14ac:dyDescent="0.2">
      <c r="A29" s="9">
        <v>27</v>
      </c>
      <c r="B29" s="13" t="s">
        <v>37</v>
      </c>
      <c r="C29" s="23"/>
      <c r="D29" s="24"/>
      <c r="E29" s="24"/>
      <c r="F29" s="24"/>
      <c r="G29" s="24"/>
      <c r="H29" s="97" t="str">
        <f t="shared" si="0"/>
        <v/>
      </c>
      <c r="AA29" s="96" t="str">
        <f>CONCATENATE(Table32[[#This Row],[5]],Table32[[#This Row],[4]],Table32[[#This Row],[3]],Table32[[#This Row],[2]],Table32[[#This Row],[1]])</f>
        <v/>
      </c>
      <c r="AB29" s="96">
        <f t="shared" si="1"/>
        <v>0</v>
      </c>
      <c r="AC29" s="96">
        <f t="shared" si="2"/>
        <v>0</v>
      </c>
      <c r="AD29" s="96">
        <f t="shared" si="3"/>
        <v>0</v>
      </c>
    </row>
    <row r="30" spans="1:30" ht="35" customHeight="1" x14ac:dyDescent="0.2">
      <c r="A30" s="46">
        <v>28</v>
      </c>
      <c r="B30" s="47" t="s">
        <v>98</v>
      </c>
      <c r="C30" s="23"/>
      <c r="D30" s="24"/>
      <c r="E30" s="24"/>
      <c r="F30" s="24"/>
      <c r="G30" s="24"/>
      <c r="H30" s="97" t="str">
        <f t="shared" si="0"/>
        <v/>
      </c>
      <c r="AA30" s="96" t="str">
        <f>CONCATENATE(Table32[[#This Row],[5]],Table32[[#This Row],[4]],Table32[[#This Row],[3]],Table32[[#This Row],[2]],Table32[[#This Row],[1]])</f>
        <v/>
      </c>
      <c r="AB30" s="96">
        <f t="shared" si="1"/>
        <v>0</v>
      </c>
      <c r="AC30" s="96">
        <f t="shared" si="2"/>
        <v>0</v>
      </c>
      <c r="AD30" s="96">
        <f t="shared" si="3"/>
        <v>0</v>
      </c>
    </row>
    <row r="31" spans="1:30" ht="35" customHeight="1" x14ac:dyDescent="0.2">
      <c r="A31" s="46">
        <v>29</v>
      </c>
      <c r="B31" s="48" t="s">
        <v>100</v>
      </c>
      <c r="C31" s="23"/>
      <c r="D31" s="24"/>
      <c r="E31" s="24"/>
      <c r="F31" s="24"/>
      <c r="G31" s="24"/>
      <c r="H31" s="97" t="str">
        <f t="shared" si="0"/>
        <v/>
      </c>
      <c r="AA31" s="96" t="str">
        <f>CONCATENATE(Table32[[#This Row],[5]],Table32[[#This Row],[4]],Table32[[#This Row],[3]],Table32[[#This Row],[2]],Table32[[#This Row],[1]])</f>
        <v/>
      </c>
      <c r="AB31" s="96">
        <f t="shared" si="1"/>
        <v>0</v>
      </c>
      <c r="AC31" s="96">
        <f t="shared" si="2"/>
        <v>0</v>
      </c>
      <c r="AD31" s="96">
        <f t="shared" si="3"/>
        <v>0</v>
      </c>
    </row>
    <row r="32" spans="1:30" ht="35" customHeight="1" x14ac:dyDescent="0.2">
      <c r="A32" s="46">
        <v>30</v>
      </c>
      <c r="B32" s="48" t="s">
        <v>99</v>
      </c>
      <c r="C32" s="23"/>
      <c r="D32" s="24"/>
      <c r="E32" s="24"/>
      <c r="F32" s="24"/>
      <c r="G32" s="24"/>
      <c r="H32" s="97" t="str">
        <f t="shared" si="0"/>
        <v/>
      </c>
      <c r="AA32" s="96" t="str">
        <f>CONCATENATE(Table32[[#This Row],[5]],Table32[[#This Row],[4]],Table32[[#This Row],[3]],Table32[[#This Row],[2]],Table32[[#This Row],[1]])</f>
        <v/>
      </c>
      <c r="AB32" s="96">
        <f t="shared" si="1"/>
        <v>0</v>
      </c>
      <c r="AC32" s="96">
        <f t="shared" si="2"/>
        <v>0</v>
      </c>
      <c r="AD32" s="96">
        <f t="shared" si="3"/>
        <v>0</v>
      </c>
    </row>
    <row r="33" spans="1:30" ht="35" customHeight="1" x14ac:dyDescent="0.2">
      <c r="A33" s="9">
        <v>31</v>
      </c>
      <c r="B33" s="14" t="s">
        <v>38</v>
      </c>
      <c r="C33" s="23"/>
      <c r="D33" s="24"/>
      <c r="E33" s="24"/>
      <c r="F33" s="24"/>
      <c r="G33" s="24"/>
      <c r="H33" s="97" t="str">
        <f t="shared" si="0"/>
        <v/>
      </c>
      <c r="AA33" s="96" t="str">
        <f>CONCATENATE(Table32[[#This Row],[5]],Table32[[#This Row],[4]],Table32[[#This Row],[3]],Table32[[#This Row],[2]],Table32[[#This Row],[1]])</f>
        <v/>
      </c>
      <c r="AB33" s="96">
        <f t="shared" si="1"/>
        <v>0</v>
      </c>
      <c r="AC33" s="96">
        <f t="shared" si="2"/>
        <v>0</v>
      </c>
      <c r="AD33" s="96">
        <f t="shared" si="3"/>
        <v>0</v>
      </c>
    </row>
    <row r="34" spans="1:30" ht="35" customHeight="1" x14ac:dyDescent="0.2">
      <c r="A34" s="9">
        <v>32</v>
      </c>
      <c r="B34" s="14" t="s">
        <v>39</v>
      </c>
      <c r="C34" s="23"/>
      <c r="D34" s="24"/>
      <c r="E34" s="24"/>
      <c r="F34" s="24"/>
      <c r="G34" s="24"/>
      <c r="H34" s="97" t="str">
        <f t="shared" si="0"/>
        <v/>
      </c>
      <c r="AA34" s="96" t="str">
        <f>CONCATENATE(Table32[[#This Row],[5]],Table32[[#This Row],[4]],Table32[[#This Row],[3]],Table32[[#This Row],[2]],Table32[[#This Row],[1]])</f>
        <v/>
      </c>
      <c r="AB34" s="96">
        <f t="shared" si="1"/>
        <v>0</v>
      </c>
      <c r="AC34" s="96">
        <f t="shared" si="2"/>
        <v>0</v>
      </c>
      <c r="AD34" s="96">
        <f t="shared" si="3"/>
        <v>0</v>
      </c>
    </row>
    <row r="35" spans="1:30" ht="35" customHeight="1" x14ac:dyDescent="0.2">
      <c r="A35" s="9">
        <v>33</v>
      </c>
      <c r="B35" s="14" t="s">
        <v>40</v>
      </c>
      <c r="C35" s="23"/>
      <c r="D35" s="24"/>
      <c r="E35" s="24"/>
      <c r="F35" s="24"/>
      <c r="G35" s="24"/>
      <c r="H35" s="97" t="str">
        <f t="shared" si="0"/>
        <v/>
      </c>
      <c r="AA35" s="96" t="str">
        <f>CONCATENATE(Table32[[#This Row],[5]],Table32[[#This Row],[4]],Table32[[#This Row],[3]],Table32[[#This Row],[2]],Table32[[#This Row],[1]])</f>
        <v/>
      </c>
      <c r="AB35" s="96">
        <f t="shared" si="1"/>
        <v>0</v>
      </c>
      <c r="AC35" s="96">
        <f t="shared" si="2"/>
        <v>0</v>
      </c>
      <c r="AD35" s="96">
        <f t="shared" si="3"/>
        <v>0</v>
      </c>
    </row>
    <row r="36" spans="1:30" ht="35" customHeight="1" x14ac:dyDescent="0.2">
      <c r="A36" s="9">
        <v>34</v>
      </c>
      <c r="B36" s="14" t="s">
        <v>41</v>
      </c>
      <c r="C36" s="23"/>
      <c r="D36" s="24"/>
      <c r="E36" s="24"/>
      <c r="F36" s="24"/>
      <c r="G36" s="24"/>
      <c r="H36" s="97" t="str">
        <f t="shared" si="0"/>
        <v/>
      </c>
      <c r="AA36" s="96" t="str">
        <f>CONCATENATE(Table32[[#This Row],[5]],Table32[[#This Row],[4]],Table32[[#This Row],[3]],Table32[[#This Row],[2]],Table32[[#This Row],[1]])</f>
        <v/>
      </c>
      <c r="AB36" s="96">
        <f t="shared" si="1"/>
        <v>0</v>
      </c>
      <c r="AC36" s="96">
        <f t="shared" si="2"/>
        <v>0</v>
      </c>
      <c r="AD36" s="96">
        <f t="shared" si="3"/>
        <v>0</v>
      </c>
    </row>
    <row r="37" spans="1:30" ht="35" customHeight="1" x14ac:dyDescent="0.2">
      <c r="A37" s="9">
        <v>35</v>
      </c>
      <c r="B37" s="14" t="s">
        <v>42</v>
      </c>
      <c r="C37" s="23"/>
      <c r="D37" s="24"/>
      <c r="E37" s="24"/>
      <c r="F37" s="24"/>
      <c r="G37" s="24"/>
      <c r="H37" s="97" t="str">
        <f t="shared" si="0"/>
        <v/>
      </c>
      <c r="AA37" s="96" t="str">
        <f>CONCATENATE(Table32[[#This Row],[5]],Table32[[#This Row],[4]],Table32[[#This Row],[3]],Table32[[#This Row],[2]],Table32[[#This Row],[1]])</f>
        <v/>
      </c>
      <c r="AB37" s="96">
        <f t="shared" si="1"/>
        <v>0</v>
      </c>
      <c r="AC37" s="96">
        <f t="shared" si="2"/>
        <v>0</v>
      </c>
      <c r="AD37" s="96">
        <f t="shared" si="3"/>
        <v>0</v>
      </c>
    </row>
    <row r="38" spans="1:30" ht="35" customHeight="1" x14ac:dyDescent="0.2">
      <c r="A38" s="9">
        <v>36</v>
      </c>
      <c r="B38" s="14" t="s">
        <v>43</v>
      </c>
      <c r="C38" s="23"/>
      <c r="D38" s="24"/>
      <c r="E38" s="24"/>
      <c r="F38" s="24"/>
      <c r="G38" s="24"/>
      <c r="H38" s="97" t="str">
        <f t="shared" si="0"/>
        <v/>
      </c>
      <c r="AA38" s="96" t="str">
        <f>CONCATENATE(Table32[[#This Row],[5]],Table32[[#This Row],[4]],Table32[[#This Row],[3]],Table32[[#This Row],[2]],Table32[[#This Row],[1]])</f>
        <v/>
      </c>
      <c r="AB38" s="96">
        <f t="shared" si="1"/>
        <v>0</v>
      </c>
      <c r="AC38" s="96">
        <f t="shared" si="2"/>
        <v>0</v>
      </c>
      <c r="AD38" s="96">
        <f t="shared" si="3"/>
        <v>0</v>
      </c>
    </row>
    <row r="39" spans="1:30" ht="35" customHeight="1" x14ac:dyDescent="0.2">
      <c r="A39" s="9">
        <v>37</v>
      </c>
      <c r="B39" s="14" t="s">
        <v>44</v>
      </c>
      <c r="C39" s="23"/>
      <c r="D39" s="24"/>
      <c r="E39" s="24"/>
      <c r="F39" s="24"/>
      <c r="G39" s="24"/>
      <c r="H39" s="97" t="str">
        <f t="shared" si="0"/>
        <v/>
      </c>
      <c r="AA39" s="96" t="str">
        <f>CONCATENATE(Table32[[#This Row],[5]],Table32[[#This Row],[4]],Table32[[#This Row],[3]],Table32[[#This Row],[2]],Table32[[#This Row],[1]])</f>
        <v/>
      </c>
      <c r="AB39" s="96">
        <f t="shared" si="1"/>
        <v>0</v>
      </c>
      <c r="AC39" s="96">
        <f t="shared" si="2"/>
        <v>0</v>
      </c>
      <c r="AD39" s="96">
        <f t="shared" si="3"/>
        <v>0</v>
      </c>
    </row>
    <row r="40" spans="1:30" ht="35" customHeight="1" x14ac:dyDescent="0.2">
      <c r="A40" s="9">
        <v>38</v>
      </c>
      <c r="B40" s="14" t="s">
        <v>101</v>
      </c>
      <c r="C40" s="23"/>
      <c r="D40" s="24"/>
      <c r="E40" s="24"/>
      <c r="F40" s="24"/>
      <c r="G40" s="24"/>
      <c r="H40" s="97" t="str">
        <f t="shared" si="0"/>
        <v/>
      </c>
      <c r="AA40" s="96" t="str">
        <f>CONCATENATE(Table32[[#This Row],[5]],Table32[[#This Row],[4]],Table32[[#This Row],[3]],Table32[[#This Row],[2]],Table32[[#This Row],[1]])</f>
        <v/>
      </c>
      <c r="AB40" s="96">
        <f t="shared" si="1"/>
        <v>0</v>
      </c>
      <c r="AC40" s="96">
        <f t="shared" si="2"/>
        <v>0</v>
      </c>
      <c r="AD40" s="96">
        <f t="shared" si="3"/>
        <v>0</v>
      </c>
    </row>
    <row r="41" spans="1:30" ht="35" customHeight="1" x14ac:dyDescent="0.2">
      <c r="A41" s="9">
        <v>39</v>
      </c>
      <c r="B41" s="14" t="s">
        <v>45</v>
      </c>
      <c r="C41" s="23"/>
      <c r="D41" s="24"/>
      <c r="E41" s="24"/>
      <c r="F41" s="24"/>
      <c r="G41" s="24"/>
      <c r="H41" s="97" t="str">
        <f t="shared" si="0"/>
        <v/>
      </c>
      <c r="AA41" s="96" t="str">
        <f>CONCATENATE(Table32[[#This Row],[5]],Table32[[#This Row],[4]],Table32[[#This Row],[3]],Table32[[#This Row],[2]],Table32[[#This Row],[1]])</f>
        <v/>
      </c>
      <c r="AB41" s="96">
        <f t="shared" si="1"/>
        <v>0</v>
      </c>
      <c r="AC41" s="96">
        <f t="shared" si="2"/>
        <v>0</v>
      </c>
      <c r="AD41" s="96">
        <f t="shared" si="3"/>
        <v>0</v>
      </c>
    </row>
    <row r="42" spans="1:30" ht="35" customHeight="1" x14ac:dyDescent="0.2">
      <c r="A42" s="9">
        <v>40</v>
      </c>
      <c r="B42" s="14" t="s">
        <v>46</v>
      </c>
      <c r="C42" s="23"/>
      <c r="D42" s="24"/>
      <c r="E42" s="24"/>
      <c r="F42" s="24"/>
      <c r="G42" s="24"/>
      <c r="H42" s="97" t="str">
        <f t="shared" si="0"/>
        <v/>
      </c>
      <c r="AA42" s="96" t="str">
        <f>CONCATENATE(Table32[[#This Row],[5]],Table32[[#This Row],[4]],Table32[[#This Row],[3]],Table32[[#This Row],[2]],Table32[[#This Row],[1]])</f>
        <v/>
      </c>
      <c r="AB42" s="96">
        <f t="shared" si="1"/>
        <v>0</v>
      </c>
      <c r="AC42" s="96">
        <f t="shared" si="2"/>
        <v>0</v>
      </c>
      <c r="AD42" s="96">
        <f t="shared" si="3"/>
        <v>0</v>
      </c>
    </row>
    <row r="43" spans="1:30" ht="35" customHeight="1" x14ac:dyDescent="0.2">
      <c r="A43" s="9">
        <v>41</v>
      </c>
      <c r="B43" s="14" t="s">
        <v>47</v>
      </c>
      <c r="C43" s="23"/>
      <c r="D43" s="24"/>
      <c r="E43" s="24"/>
      <c r="F43" s="24"/>
      <c r="G43" s="24"/>
      <c r="H43" s="97" t="str">
        <f t="shared" si="0"/>
        <v/>
      </c>
      <c r="AA43" s="96" t="str">
        <f>CONCATENATE(Table32[[#This Row],[5]],Table32[[#This Row],[4]],Table32[[#This Row],[3]],Table32[[#This Row],[2]],Table32[[#This Row],[1]])</f>
        <v/>
      </c>
      <c r="AB43" s="96">
        <f t="shared" si="1"/>
        <v>0</v>
      </c>
      <c r="AC43" s="96">
        <f t="shared" si="2"/>
        <v>0</v>
      </c>
      <c r="AD43" s="96">
        <f t="shared" si="3"/>
        <v>0</v>
      </c>
    </row>
    <row r="44" spans="1:30" ht="35" customHeight="1" x14ac:dyDescent="0.2">
      <c r="A44" s="9">
        <v>42</v>
      </c>
      <c r="B44" s="14" t="s">
        <v>48</v>
      </c>
      <c r="C44" s="23"/>
      <c r="D44" s="24"/>
      <c r="E44" s="24"/>
      <c r="F44" s="24"/>
      <c r="G44" s="24"/>
      <c r="H44" s="97" t="str">
        <f t="shared" si="0"/>
        <v/>
      </c>
      <c r="AA44" s="96" t="str">
        <f>CONCATENATE(Table32[[#This Row],[5]],Table32[[#This Row],[4]],Table32[[#This Row],[3]],Table32[[#This Row],[2]],Table32[[#This Row],[1]])</f>
        <v/>
      </c>
      <c r="AB44" s="96">
        <f t="shared" si="1"/>
        <v>0</v>
      </c>
      <c r="AC44" s="96">
        <f t="shared" si="2"/>
        <v>0</v>
      </c>
      <c r="AD44" s="96">
        <f t="shared" si="3"/>
        <v>0</v>
      </c>
    </row>
    <row r="45" spans="1:30" ht="35" customHeight="1" x14ac:dyDescent="0.2">
      <c r="A45" s="9">
        <v>43</v>
      </c>
      <c r="B45" s="14" t="s">
        <v>49</v>
      </c>
      <c r="C45" s="23"/>
      <c r="D45" s="24"/>
      <c r="E45" s="24"/>
      <c r="F45" s="24"/>
      <c r="G45" s="24"/>
      <c r="H45" s="97" t="str">
        <f t="shared" si="0"/>
        <v/>
      </c>
      <c r="AA45" s="96" t="str">
        <f>CONCATENATE(Table32[[#This Row],[5]],Table32[[#This Row],[4]],Table32[[#This Row],[3]],Table32[[#This Row],[2]],Table32[[#This Row],[1]])</f>
        <v/>
      </c>
      <c r="AB45" s="96">
        <f t="shared" si="1"/>
        <v>0</v>
      </c>
      <c r="AC45" s="96">
        <f t="shared" si="2"/>
        <v>0</v>
      </c>
      <c r="AD45" s="96">
        <f t="shared" si="3"/>
        <v>0</v>
      </c>
    </row>
    <row r="46" spans="1:30" ht="35" customHeight="1" x14ac:dyDescent="0.2">
      <c r="A46" s="9">
        <v>44</v>
      </c>
      <c r="B46" s="14" t="s">
        <v>50</v>
      </c>
      <c r="C46" s="23"/>
      <c r="D46" s="24"/>
      <c r="E46" s="24"/>
      <c r="F46" s="24"/>
      <c r="G46" s="24"/>
      <c r="H46" s="97" t="str">
        <f t="shared" si="0"/>
        <v/>
      </c>
      <c r="AA46" s="96" t="str">
        <f>CONCATENATE(Table32[[#This Row],[5]],Table32[[#This Row],[4]],Table32[[#This Row],[3]],Table32[[#This Row],[2]],Table32[[#This Row],[1]])</f>
        <v/>
      </c>
      <c r="AB46" s="96">
        <f t="shared" si="1"/>
        <v>0</v>
      </c>
      <c r="AC46" s="96">
        <f t="shared" si="2"/>
        <v>0</v>
      </c>
      <c r="AD46" s="96">
        <f t="shared" si="3"/>
        <v>0</v>
      </c>
    </row>
    <row r="47" spans="1:30" ht="35" customHeight="1" x14ac:dyDescent="0.2">
      <c r="A47" s="9">
        <v>45</v>
      </c>
      <c r="B47" s="14" t="s">
        <v>93</v>
      </c>
      <c r="C47" s="23"/>
      <c r="D47" s="24"/>
      <c r="E47" s="24"/>
      <c r="F47" s="24"/>
      <c r="G47" s="24"/>
      <c r="H47" s="97" t="str">
        <f t="shared" si="0"/>
        <v/>
      </c>
      <c r="AA47" s="96" t="str">
        <f>CONCATENATE(Table32[[#This Row],[5]],Table32[[#This Row],[4]],Table32[[#This Row],[3]],Table32[[#This Row],[2]],Table32[[#This Row],[1]])</f>
        <v/>
      </c>
      <c r="AB47" s="96">
        <f t="shared" si="1"/>
        <v>0</v>
      </c>
      <c r="AC47" s="96">
        <f t="shared" si="2"/>
        <v>0</v>
      </c>
      <c r="AD47" s="96">
        <f t="shared" si="3"/>
        <v>0</v>
      </c>
    </row>
    <row r="48" spans="1:30" ht="35" customHeight="1" x14ac:dyDescent="0.2">
      <c r="A48" s="9">
        <v>46</v>
      </c>
      <c r="B48" s="14" t="s">
        <v>51</v>
      </c>
      <c r="C48" s="23"/>
      <c r="D48" s="24"/>
      <c r="E48" s="24"/>
      <c r="F48" s="24"/>
      <c r="G48" s="24"/>
      <c r="H48" s="97" t="str">
        <f t="shared" si="0"/>
        <v/>
      </c>
      <c r="AA48" s="96" t="str">
        <f>CONCATENATE(Table32[[#This Row],[5]],Table32[[#This Row],[4]],Table32[[#This Row],[3]],Table32[[#This Row],[2]],Table32[[#This Row],[1]])</f>
        <v/>
      </c>
      <c r="AB48" s="96">
        <f t="shared" si="1"/>
        <v>0</v>
      </c>
      <c r="AC48" s="96">
        <f t="shared" si="2"/>
        <v>0</v>
      </c>
      <c r="AD48" s="96">
        <f t="shared" si="3"/>
        <v>0</v>
      </c>
    </row>
    <row r="49" spans="1:30" ht="35" customHeight="1" x14ac:dyDescent="0.2">
      <c r="A49" s="9">
        <v>47</v>
      </c>
      <c r="B49" s="14" t="s">
        <v>52</v>
      </c>
      <c r="C49" s="23"/>
      <c r="D49" s="24"/>
      <c r="E49" s="24"/>
      <c r="F49" s="24"/>
      <c r="G49" s="24"/>
      <c r="H49" s="97" t="str">
        <f t="shared" si="0"/>
        <v/>
      </c>
      <c r="AA49" s="96" t="str">
        <f>CONCATENATE(Table32[[#This Row],[5]],Table32[[#This Row],[4]],Table32[[#This Row],[3]],Table32[[#This Row],[2]],Table32[[#This Row],[1]])</f>
        <v/>
      </c>
      <c r="AB49" s="96">
        <f t="shared" si="1"/>
        <v>0</v>
      </c>
      <c r="AC49" s="96">
        <f t="shared" si="2"/>
        <v>0</v>
      </c>
      <c r="AD49" s="96">
        <f t="shared" si="3"/>
        <v>0</v>
      </c>
    </row>
    <row r="50" spans="1:30" ht="35" customHeight="1" x14ac:dyDescent="0.2">
      <c r="A50" s="9">
        <v>48</v>
      </c>
      <c r="B50" s="14" t="s">
        <v>53</v>
      </c>
      <c r="C50" s="23"/>
      <c r="D50" s="24"/>
      <c r="E50" s="24"/>
      <c r="F50" s="24"/>
      <c r="G50" s="24"/>
      <c r="H50" s="97" t="str">
        <f t="shared" si="0"/>
        <v/>
      </c>
      <c r="AA50" s="96" t="str">
        <f>CONCATENATE(Table32[[#This Row],[5]],Table32[[#This Row],[4]],Table32[[#This Row],[3]],Table32[[#This Row],[2]],Table32[[#This Row],[1]])</f>
        <v/>
      </c>
      <c r="AB50" s="96">
        <f t="shared" si="1"/>
        <v>0</v>
      </c>
      <c r="AC50" s="96">
        <f t="shared" si="2"/>
        <v>0</v>
      </c>
      <c r="AD50" s="96">
        <f t="shared" si="3"/>
        <v>0</v>
      </c>
    </row>
    <row r="51" spans="1:30" x14ac:dyDescent="0.2">
      <c r="AA51" s="96"/>
      <c r="AB51" s="96"/>
      <c r="AC51" s="96"/>
      <c r="AD51" s="96"/>
    </row>
    <row r="52" spans="1:30" x14ac:dyDescent="0.2">
      <c r="AA52" s="96"/>
      <c r="AB52" s="96"/>
      <c r="AC52" s="96"/>
      <c r="AD52" s="96"/>
    </row>
    <row r="53" spans="1:30" x14ac:dyDescent="0.2">
      <c r="AA53" s="96"/>
      <c r="AB53" s="96"/>
      <c r="AC53" s="96"/>
      <c r="AD53" s="96"/>
    </row>
    <row r="54" spans="1:30" x14ac:dyDescent="0.2">
      <c r="AA54" s="96"/>
      <c r="AB54" s="96"/>
      <c r="AC54" s="96"/>
      <c r="AD54" s="96"/>
    </row>
    <row r="55" spans="1:30" x14ac:dyDescent="0.2">
      <c r="AA55" s="96"/>
      <c r="AB55" s="96"/>
      <c r="AC55" s="96"/>
      <c r="AD55" s="96"/>
    </row>
    <row r="56" spans="1:30" x14ac:dyDescent="0.2">
      <c r="AA56" s="96"/>
      <c r="AB56" s="96"/>
      <c r="AC56" s="96"/>
      <c r="AD56" s="96"/>
    </row>
    <row r="57" spans="1:30" x14ac:dyDescent="0.2">
      <c r="AA57" s="96"/>
      <c r="AB57" s="96"/>
      <c r="AC57" s="96"/>
      <c r="AD57" s="96"/>
    </row>
    <row r="58" spans="1:30" x14ac:dyDescent="0.2">
      <c r="AA58" s="96"/>
      <c r="AB58" s="96"/>
      <c r="AC58" s="96"/>
      <c r="AD58" s="96"/>
    </row>
    <row r="59" spans="1:30" x14ac:dyDescent="0.2">
      <c r="AA59" s="96"/>
      <c r="AB59" s="96"/>
      <c r="AC59" s="96"/>
      <c r="AD59" s="96"/>
    </row>
    <row r="60" spans="1:30" x14ac:dyDescent="0.2">
      <c r="AA60" s="96"/>
      <c r="AB60" s="96"/>
      <c r="AC60" s="96"/>
      <c r="AD60" s="96"/>
    </row>
    <row r="61" spans="1:30" x14ac:dyDescent="0.2">
      <c r="AA61" s="96"/>
      <c r="AB61" s="96"/>
      <c r="AC61" s="96"/>
      <c r="AD61" s="96"/>
    </row>
    <row r="62" spans="1:30" x14ac:dyDescent="0.2">
      <c r="AA62" s="96"/>
      <c r="AB62" s="96"/>
      <c r="AC62" s="96"/>
      <c r="AD62" s="96"/>
    </row>
    <row r="63" spans="1:30" x14ac:dyDescent="0.2">
      <c r="AA63" s="96"/>
      <c r="AB63" s="96"/>
      <c r="AC63" s="96"/>
      <c r="AD63" s="96"/>
    </row>
    <row r="64" spans="1:30" x14ac:dyDescent="0.2">
      <c r="AA64" s="96"/>
      <c r="AB64" s="96"/>
      <c r="AC64" s="96"/>
      <c r="AD64" s="96"/>
    </row>
    <row r="65" spans="27:30" x14ac:dyDescent="0.2">
      <c r="AA65" s="96"/>
      <c r="AB65" s="96"/>
      <c r="AC65" s="96"/>
      <c r="AD65" s="96"/>
    </row>
    <row r="66" spans="27:30" x14ac:dyDescent="0.2">
      <c r="AA66" s="96"/>
      <c r="AB66" s="96"/>
      <c r="AC66" s="96"/>
      <c r="AD66" s="96"/>
    </row>
    <row r="67" spans="27:30" x14ac:dyDescent="0.2">
      <c r="AA67" s="96"/>
      <c r="AB67" s="96"/>
      <c r="AC67" s="96"/>
      <c r="AD67" s="96"/>
    </row>
    <row r="68" spans="27:30" x14ac:dyDescent="0.2">
      <c r="AA68" s="96"/>
      <c r="AB68" s="96"/>
      <c r="AC68" s="96"/>
      <c r="AD68" s="96"/>
    </row>
    <row r="69" spans="27:30" x14ac:dyDescent="0.2">
      <c r="AA69" s="96"/>
      <c r="AB69" s="96"/>
      <c r="AC69" s="96"/>
      <c r="AD69" s="96"/>
    </row>
    <row r="70" spans="27:30" x14ac:dyDescent="0.2">
      <c r="AA70" s="96"/>
      <c r="AB70" s="96"/>
      <c r="AC70" s="96"/>
      <c r="AD70" s="96"/>
    </row>
    <row r="71" spans="27:30" x14ac:dyDescent="0.2">
      <c r="AA71" s="96"/>
      <c r="AB71" s="96"/>
      <c r="AC71" s="96"/>
      <c r="AD71" s="96"/>
    </row>
    <row r="72" spans="27:30" x14ac:dyDescent="0.2">
      <c r="AA72" s="96"/>
      <c r="AB72" s="96"/>
      <c r="AC72" s="96"/>
      <c r="AD72" s="96"/>
    </row>
    <row r="73" spans="27:30" x14ac:dyDescent="0.2">
      <c r="AA73" s="96"/>
      <c r="AB73" s="96"/>
      <c r="AC73" s="96"/>
      <c r="AD73" s="96"/>
    </row>
    <row r="74" spans="27:30" x14ac:dyDescent="0.2">
      <c r="AA74" s="96"/>
      <c r="AB74" s="96"/>
      <c r="AC74" s="96"/>
      <c r="AD74" s="96"/>
    </row>
    <row r="75" spans="27:30" x14ac:dyDescent="0.2">
      <c r="AA75" s="96"/>
    </row>
  </sheetData>
  <sheetProtection algorithmName="SHA-512" hashValue="P5kflJ3I1BUsP3RV4DJnGDx4vnDisKjk6bMBsD3+tD1rSsfe9Ntvmgx51WOQVLPHjTtTYaaB/xk6ENos4rSf6A==" saltValue="Xq8ln1nn9o/jGdNgFpJIHQ==" spinCount="100000" sheet="1" selectLockedCells="1"/>
  <mergeCells count="1">
    <mergeCell ref="A1:B1"/>
  </mergeCells>
  <phoneticPr fontId="18" type="noConversion"/>
  <conditionalFormatting sqref="A1:B1">
    <cfRule type="cellIs" dxfId="29" priority="20" operator="notEqual">
      <formula>"Emotional and Social Skills"</formula>
    </cfRule>
  </conditionalFormatting>
  <conditionalFormatting sqref="A1:B1">
    <cfRule type="cellIs" dxfId="28" priority="19" operator="notEqual">
      <formula>"Emotional and Social Skills"</formula>
    </cfRule>
  </conditionalFormatting>
  <conditionalFormatting sqref="C3">
    <cfRule type="expression" dxfId="27" priority="10">
      <formula>AND($AA3&lt;&gt;"X",$AA3&lt;&gt;"")</formula>
    </cfRule>
    <cfRule type="expression" dxfId="26" priority="11">
      <formula>LEN($AA3)&gt;1</formula>
    </cfRule>
    <cfRule type="expression" dxfId="25" priority="12">
      <formula>$AA3=""</formula>
    </cfRule>
  </conditionalFormatting>
  <conditionalFormatting sqref="D3:G3">
    <cfRule type="expression" dxfId="24" priority="7">
      <formula>AND($AA3&lt;&gt;"X",$AA3&lt;&gt;"")</formula>
    </cfRule>
    <cfRule type="expression" dxfId="23" priority="8">
      <formula>LEN($AA3)&gt;1</formula>
    </cfRule>
    <cfRule type="expression" dxfId="22" priority="9">
      <formula>$AA3=""</formula>
    </cfRule>
  </conditionalFormatting>
  <conditionalFormatting sqref="C4:C50">
    <cfRule type="expression" dxfId="21" priority="4">
      <formula>AND($AA4&lt;&gt;"X",$AA4&lt;&gt;"")</formula>
    </cfRule>
    <cfRule type="expression" dxfId="20" priority="5">
      <formula>LEN($AA4)&gt;1</formula>
    </cfRule>
    <cfRule type="expression" dxfId="19" priority="6">
      <formula>$AA4=""</formula>
    </cfRule>
  </conditionalFormatting>
  <conditionalFormatting sqref="D4:G50">
    <cfRule type="expression" dxfId="18" priority="1">
      <formula>AND($AA4&lt;&gt;"X",$AA4&lt;&gt;"")</formula>
    </cfRule>
    <cfRule type="expression" dxfId="17" priority="2">
      <formula>LEN($AA4)&gt;1</formula>
    </cfRule>
    <cfRule type="expression" dxfId="16" priority="3">
      <formula>$AA4=""</formula>
    </cfRule>
  </conditionalFormatting>
  <pageMargins left="0.7" right="0.7" top="0.75" bottom="0.75" header="0.3" footer="0.3"/>
  <pageSetup scale="82" fitToHeight="0" orientation="portrait" r:id="rId1"/>
  <headerFooter>
    <oddFooter>&amp;A</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B567"/>
  <sheetViews>
    <sheetView showGridLines="0" zoomScaleNormal="100" workbookViewId="0">
      <pane ySplit="9" topLeftCell="A10" activePane="bottomLeft" state="frozen"/>
      <selection activeCell="A12" sqref="A12"/>
      <selection pane="bottomLeft" activeCell="A12" sqref="A12"/>
    </sheetView>
  </sheetViews>
  <sheetFormatPr baseColWidth="10" defaultColWidth="8.6640625" defaultRowHeight="15" x14ac:dyDescent="0.2"/>
  <cols>
    <col min="1" max="2" width="5.1640625" style="33" customWidth="1"/>
    <col min="3" max="6" width="8.6640625" style="33"/>
    <col min="7" max="7" width="9.33203125" style="33" customWidth="1"/>
    <col min="8" max="9" width="8.6640625" style="33"/>
    <col min="10" max="10" width="10.5" style="33" customWidth="1"/>
    <col min="11" max="14" width="8.6640625" style="33"/>
    <col min="15" max="26" width="8.6640625" style="61"/>
    <col min="27" max="27" width="26.6640625" style="61" hidden="1" customWidth="1"/>
    <col min="28" max="28" width="0" style="61" hidden="1" customWidth="1"/>
    <col min="29" max="16384" width="8.6640625" style="61"/>
  </cols>
  <sheetData>
    <row r="1" spans="1:14" ht="20" x14ac:dyDescent="0.2">
      <c r="A1" s="259" t="s">
        <v>283</v>
      </c>
      <c r="B1" s="259"/>
      <c r="C1" s="259"/>
      <c r="D1" s="259"/>
      <c r="E1" s="259"/>
      <c r="F1" s="259"/>
      <c r="G1" s="259"/>
      <c r="H1" s="259"/>
      <c r="I1" s="259"/>
      <c r="J1" s="259"/>
    </row>
    <row r="2" spans="1:14" ht="18" x14ac:dyDescent="0.2">
      <c r="A2" s="79"/>
      <c r="B2" s="79"/>
    </row>
    <row r="3" spans="1:14" ht="18" x14ac:dyDescent="0.2">
      <c r="A3" s="260" t="s">
        <v>282</v>
      </c>
      <c r="B3" s="260"/>
      <c r="C3" s="260"/>
      <c r="D3" s="260"/>
      <c r="E3" s="260"/>
      <c r="F3" s="260"/>
      <c r="G3" s="260"/>
      <c r="H3" s="260"/>
      <c r="I3" s="260"/>
      <c r="J3" s="260"/>
    </row>
    <row r="4" spans="1:14" ht="16" x14ac:dyDescent="0.2">
      <c r="A4" s="73"/>
      <c r="B4" s="73"/>
    </row>
    <row r="5" spans="1:14" ht="16" x14ac:dyDescent="0.2">
      <c r="A5" s="264" t="s">
        <v>586</v>
      </c>
      <c r="B5" s="264"/>
      <c r="C5" s="264"/>
      <c r="D5" s="264"/>
      <c r="E5" s="264"/>
      <c r="F5" s="264"/>
      <c r="G5" s="264"/>
      <c r="H5" s="264"/>
      <c r="I5" s="264"/>
      <c r="J5" s="264"/>
    </row>
    <row r="6" spans="1:14" ht="16" x14ac:dyDescent="0.2">
      <c r="A6" s="265" t="s">
        <v>281</v>
      </c>
      <c r="B6" s="265"/>
      <c r="C6" s="265"/>
      <c r="D6" s="265"/>
      <c r="E6" s="265"/>
      <c r="F6" s="265"/>
      <c r="G6" s="265"/>
      <c r="H6" s="265"/>
      <c r="I6" s="265"/>
      <c r="J6" s="265"/>
    </row>
    <row r="7" spans="1:14" ht="16" x14ac:dyDescent="0.2">
      <c r="A7" s="265" t="s">
        <v>280</v>
      </c>
      <c r="B7" s="265"/>
      <c r="C7" s="265"/>
      <c r="D7" s="265"/>
      <c r="E7" s="265"/>
      <c r="F7" s="265"/>
      <c r="G7" s="265"/>
      <c r="H7" s="265"/>
      <c r="I7" s="265"/>
      <c r="J7" s="265"/>
    </row>
    <row r="8" spans="1:14" ht="16" x14ac:dyDescent="0.2">
      <c r="A8" s="265" t="s">
        <v>279</v>
      </c>
      <c r="B8" s="265"/>
      <c r="C8" s="265"/>
      <c r="D8" s="265"/>
      <c r="E8" s="265"/>
      <c r="F8" s="265"/>
      <c r="G8" s="265"/>
      <c r="H8" s="265"/>
      <c r="I8" s="265"/>
      <c r="J8" s="265"/>
    </row>
    <row r="9" spans="1:14" ht="35.25" customHeight="1" x14ac:dyDescent="0.2">
      <c r="A9" s="263" t="s">
        <v>278</v>
      </c>
      <c r="B9" s="263"/>
      <c r="C9" s="263"/>
      <c r="D9" s="263"/>
      <c r="E9" s="263"/>
      <c r="F9" s="263"/>
      <c r="G9" s="263"/>
      <c r="H9" s="263"/>
      <c r="I9" s="263"/>
      <c r="J9" s="263"/>
    </row>
    <row r="10" spans="1:14" ht="16" x14ac:dyDescent="0.2">
      <c r="A10" s="78"/>
      <c r="B10" s="78"/>
    </row>
    <row r="11" spans="1:14" ht="17" thickBot="1" x14ac:dyDescent="0.25">
      <c r="A11" s="77" t="s">
        <v>117</v>
      </c>
      <c r="B11" s="77"/>
      <c r="C11" s="61"/>
      <c r="D11" s="61"/>
      <c r="E11" s="61"/>
      <c r="F11" s="61"/>
      <c r="G11" s="61"/>
      <c r="H11" s="61"/>
      <c r="I11" s="61"/>
      <c r="J11" s="61"/>
      <c r="K11" s="61"/>
      <c r="L11" s="61"/>
      <c r="M11" s="61"/>
      <c r="N11" s="61"/>
    </row>
    <row r="12" spans="1:14" ht="17" thickBot="1" x14ac:dyDescent="0.25">
      <c r="A12" s="76"/>
      <c r="B12" s="250" t="s">
        <v>277</v>
      </c>
      <c r="C12" s="251"/>
      <c r="D12" s="251"/>
      <c r="E12" s="251"/>
      <c r="F12" s="251"/>
      <c r="G12" s="251"/>
      <c r="H12" s="251"/>
      <c r="I12" s="251"/>
      <c r="J12" s="251"/>
      <c r="K12" s="61"/>
      <c r="L12" s="61"/>
      <c r="M12" s="61"/>
      <c r="N12" s="61"/>
    </row>
    <row r="13" spans="1:14" ht="17" thickBot="1" x14ac:dyDescent="0.25">
      <c r="A13" s="76"/>
      <c r="B13" s="250" t="s">
        <v>276</v>
      </c>
      <c r="C13" s="251"/>
      <c r="D13" s="251"/>
      <c r="E13" s="251"/>
      <c r="F13" s="251"/>
      <c r="G13" s="251"/>
      <c r="H13" s="251"/>
      <c r="I13" s="251"/>
      <c r="J13" s="251"/>
      <c r="K13" s="61"/>
      <c r="L13" s="61"/>
      <c r="M13" s="61"/>
      <c r="N13" s="61"/>
    </row>
    <row r="14" spans="1:14" ht="17" thickBot="1" x14ac:dyDescent="0.25">
      <c r="A14" s="76"/>
      <c r="B14" s="250" t="s">
        <v>275</v>
      </c>
      <c r="C14" s="251"/>
      <c r="D14" s="251"/>
      <c r="E14" s="251"/>
      <c r="F14" s="251"/>
      <c r="G14" s="251"/>
      <c r="H14" s="251"/>
      <c r="I14" s="251"/>
      <c r="J14" s="251"/>
      <c r="K14" s="61"/>
      <c r="L14" s="61"/>
      <c r="M14" s="61"/>
      <c r="N14" s="61"/>
    </row>
    <row r="15" spans="1:14" ht="17" thickBot="1" x14ac:dyDescent="0.25">
      <c r="A15" s="76"/>
      <c r="B15" s="250" t="s">
        <v>274</v>
      </c>
      <c r="C15" s="251"/>
      <c r="D15" s="251"/>
      <c r="E15" s="251"/>
      <c r="F15" s="251"/>
      <c r="G15" s="251"/>
      <c r="H15" s="251"/>
      <c r="I15" s="251"/>
      <c r="J15" s="251"/>
      <c r="K15" s="61"/>
      <c r="L15" s="61"/>
      <c r="M15" s="61"/>
      <c r="N15" s="61"/>
    </row>
    <row r="16" spans="1:14" ht="17" thickBot="1" x14ac:dyDescent="0.25">
      <c r="A16" s="76"/>
      <c r="B16" s="250" t="s">
        <v>273</v>
      </c>
      <c r="C16" s="251"/>
      <c r="D16" s="251"/>
      <c r="E16" s="251"/>
      <c r="F16" s="251"/>
      <c r="G16" s="251"/>
      <c r="H16" s="251"/>
      <c r="I16" s="251"/>
      <c r="J16" s="251"/>
      <c r="K16" s="61"/>
      <c r="L16" s="61"/>
      <c r="M16" s="61"/>
      <c r="N16" s="61"/>
    </row>
    <row r="17" spans="1:14" ht="17" thickBot="1" x14ac:dyDescent="0.25">
      <c r="A17" s="76"/>
      <c r="B17" s="250" t="s">
        <v>272</v>
      </c>
      <c r="C17" s="251"/>
      <c r="D17" s="251"/>
      <c r="E17" s="251"/>
      <c r="F17" s="251"/>
      <c r="G17" s="251"/>
      <c r="H17" s="251"/>
      <c r="I17" s="251"/>
      <c r="J17" s="251"/>
      <c r="K17" s="61"/>
      <c r="L17" s="61"/>
      <c r="M17" s="61"/>
      <c r="N17" s="61"/>
    </row>
    <row r="18" spans="1:14" ht="17" thickBot="1" x14ac:dyDescent="0.25">
      <c r="A18" s="76"/>
      <c r="B18" s="250" t="s">
        <v>271</v>
      </c>
      <c r="C18" s="251"/>
      <c r="D18" s="251"/>
      <c r="E18" s="251"/>
      <c r="F18" s="251"/>
      <c r="G18" s="251"/>
      <c r="H18" s="251"/>
      <c r="I18" s="251"/>
      <c r="J18" s="251"/>
      <c r="K18" s="61"/>
      <c r="L18" s="61"/>
      <c r="M18" s="61"/>
      <c r="N18" s="61"/>
    </row>
    <row r="19" spans="1:14" ht="17" thickBot="1" x14ac:dyDescent="0.25">
      <c r="A19" s="76"/>
      <c r="B19" s="250" t="s">
        <v>270</v>
      </c>
      <c r="C19" s="251"/>
      <c r="D19" s="251"/>
      <c r="E19" s="251"/>
      <c r="F19" s="251"/>
      <c r="G19" s="251"/>
      <c r="H19" s="251"/>
      <c r="I19" s="251"/>
      <c r="J19" s="251"/>
      <c r="K19" s="61"/>
      <c r="L19" s="61"/>
      <c r="M19" s="61"/>
      <c r="N19" s="61"/>
    </row>
    <row r="20" spans="1:14" ht="17" thickBot="1" x14ac:dyDescent="0.25">
      <c r="A20" s="76"/>
      <c r="B20" s="250" t="s">
        <v>269</v>
      </c>
      <c r="C20" s="251"/>
      <c r="D20" s="251"/>
      <c r="E20" s="251"/>
      <c r="F20" s="251"/>
      <c r="G20" s="251"/>
      <c r="H20" s="251"/>
      <c r="I20" s="251"/>
      <c r="J20" s="251"/>
      <c r="K20" s="61"/>
      <c r="L20" s="61"/>
      <c r="M20" s="61"/>
      <c r="N20" s="61"/>
    </row>
    <row r="21" spans="1:14" ht="17" thickBot="1" x14ac:dyDescent="0.25">
      <c r="A21" s="76"/>
      <c r="B21" s="250" t="s">
        <v>268</v>
      </c>
      <c r="C21" s="251"/>
      <c r="D21" s="251"/>
      <c r="E21" s="251"/>
      <c r="F21" s="251"/>
      <c r="G21" s="251"/>
      <c r="H21" s="251"/>
      <c r="I21" s="251"/>
      <c r="J21" s="251"/>
      <c r="K21" s="61"/>
      <c r="L21" s="61"/>
      <c r="M21" s="61"/>
      <c r="N21" s="61"/>
    </row>
    <row r="22" spans="1:14" ht="17" thickBot="1" x14ac:dyDescent="0.25">
      <c r="A22" s="76"/>
      <c r="B22" s="250" t="s">
        <v>267</v>
      </c>
      <c r="C22" s="251"/>
      <c r="D22" s="251"/>
      <c r="E22" s="251"/>
      <c r="F22" s="251"/>
      <c r="G22" s="251"/>
      <c r="H22" s="251"/>
      <c r="I22" s="251"/>
      <c r="J22" s="251"/>
      <c r="K22" s="61"/>
      <c r="L22" s="61"/>
      <c r="M22" s="61"/>
      <c r="N22" s="61"/>
    </row>
    <row r="23" spans="1:14" ht="17" thickBot="1" x14ac:dyDescent="0.25">
      <c r="A23" s="76"/>
      <c r="B23" s="250" t="s">
        <v>266</v>
      </c>
      <c r="C23" s="251"/>
      <c r="D23" s="251"/>
      <c r="E23" s="251"/>
      <c r="F23" s="251"/>
      <c r="G23" s="251"/>
      <c r="H23" s="251"/>
      <c r="I23" s="251"/>
      <c r="J23" s="251"/>
      <c r="K23" s="61"/>
      <c r="L23" s="61"/>
      <c r="M23" s="61"/>
      <c r="N23" s="61"/>
    </row>
    <row r="24" spans="1:14" ht="17" thickBot="1" x14ac:dyDescent="0.25">
      <c r="A24" s="76"/>
      <c r="B24" s="250" t="s">
        <v>265</v>
      </c>
      <c r="C24" s="251"/>
      <c r="D24" s="251"/>
      <c r="E24" s="251"/>
      <c r="F24" s="251"/>
      <c r="G24" s="251"/>
      <c r="H24" s="251"/>
      <c r="I24" s="251"/>
      <c r="J24" s="251"/>
      <c r="K24" s="61"/>
      <c r="L24" s="61"/>
      <c r="M24" s="61"/>
      <c r="N24" s="61"/>
    </row>
    <row r="25" spans="1:14" ht="17" thickBot="1" x14ac:dyDescent="0.25">
      <c r="A25" s="76"/>
      <c r="B25" s="250" t="s">
        <v>264</v>
      </c>
      <c r="C25" s="251"/>
      <c r="D25" s="251"/>
      <c r="E25" s="251"/>
      <c r="F25" s="251"/>
      <c r="G25" s="251"/>
      <c r="H25" s="251"/>
      <c r="I25" s="251"/>
      <c r="J25" s="251"/>
      <c r="K25" s="61"/>
      <c r="L25" s="61"/>
      <c r="M25" s="61"/>
      <c r="N25" s="61"/>
    </row>
    <row r="26" spans="1:14" ht="17" thickBot="1" x14ac:dyDescent="0.25">
      <c r="A26" s="76"/>
      <c r="B26" s="250" t="s">
        <v>263</v>
      </c>
      <c r="C26" s="251"/>
      <c r="D26" s="251"/>
      <c r="E26" s="251"/>
      <c r="F26" s="251"/>
      <c r="G26" s="251"/>
      <c r="H26" s="251"/>
      <c r="I26" s="251"/>
      <c r="J26" s="251"/>
      <c r="K26" s="61"/>
      <c r="L26" s="61"/>
      <c r="M26" s="61"/>
      <c r="N26" s="61"/>
    </row>
    <row r="27" spans="1:14" ht="17" thickBot="1" x14ac:dyDescent="0.25">
      <c r="A27" s="76"/>
      <c r="B27" s="250" t="s">
        <v>262</v>
      </c>
      <c r="C27" s="251"/>
      <c r="D27" s="251"/>
      <c r="E27" s="251"/>
      <c r="F27" s="251"/>
      <c r="G27" s="251"/>
      <c r="H27" s="251"/>
      <c r="I27" s="251"/>
      <c r="J27" s="251"/>
      <c r="K27" s="61"/>
      <c r="L27" s="61"/>
      <c r="M27" s="61"/>
      <c r="N27" s="61"/>
    </row>
    <row r="28" spans="1:14" ht="17" thickBot="1" x14ac:dyDescent="0.25">
      <c r="A28" s="76"/>
      <c r="B28" s="250" t="s">
        <v>261</v>
      </c>
      <c r="C28" s="251"/>
      <c r="D28" s="251"/>
      <c r="E28" s="251"/>
      <c r="F28" s="251"/>
      <c r="G28" s="251"/>
      <c r="H28" s="251"/>
      <c r="I28" s="251"/>
      <c r="J28" s="251"/>
      <c r="K28" s="61"/>
      <c r="L28" s="61"/>
      <c r="M28" s="61"/>
      <c r="N28" s="61"/>
    </row>
    <row r="29" spans="1:14" ht="17" thickBot="1" x14ac:dyDescent="0.25">
      <c r="A29" s="76"/>
      <c r="B29" s="250" t="s">
        <v>260</v>
      </c>
      <c r="C29" s="251"/>
      <c r="D29" s="251"/>
      <c r="E29" s="251"/>
      <c r="F29" s="251"/>
      <c r="G29" s="251"/>
      <c r="H29" s="251"/>
      <c r="I29" s="251"/>
      <c r="J29" s="251"/>
      <c r="K29" s="61"/>
      <c r="L29" s="61"/>
      <c r="M29" s="61"/>
      <c r="N29" s="61"/>
    </row>
    <row r="30" spans="1:14" ht="17" thickBot="1" x14ac:dyDescent="0.25">
      <c r="A30" s="76"/>
      <c r="B30" s="250" t="s">
        <v>259</v>
      </c>
      <c r="C30" s="251"/>
      <c r="D30" s="251"/>
      <c r="E30" s="251"/>
      <c r="F30" s="251"/>
      <c r="G30" s="251"/>
      <c r="H30" s="251"/>
      <c r="I30" s="251"/>
      <c r="J30" s="251"/>
      <c r="K30" s="61"/>
      <c r="L30" s="61"/>
      <c r="M30" s="61"/>
      <c r="N30" s="61"/>
    </row>
    <row r="31" spans="1:14" ht="17" thickBot="1" x14ac:dyDescent="0.25">
      <c r="A31" s="76"/>
      <c r="B31" s="250" t="s">
        <v>258</v>
      </c>
      <c r="C31" s="251"/>
      <c r="D31" s="251"/>
      <c r="E31" s="251"/>
      <c r="F31" s="251"/>
      <c r="G31" s="251"/>
      <c r="H31" s="251"/>
      <c r="I31" s="251"/>
      <c r="J31" s="251"/>
      <c r="K31" s="61"/>
      <c r="L31" s="61"/>
      <c r="M31" s="61"/>
      <c r="N31" s="61"/>
    </row>
    <row r="32" spans="1:14" ht="16" x14ac:dyDescent="0.2">
      <c r="A32" s="257" t="s">
        <v>125</v>
      </c>
      <c r="B32" s="257"/>
      <c r="C32" s="74">
        <f>SUM(A12:A31)</f>
        <v>0</v>
      </c>
      <c r="D32" s="61"/>
      <c r="E32" s="61"/>
      <c r="F32" s="61"/>
      <c r="G32" s="61"/>
      <c r="H32" s="61"/>
      <c r="I32" s="61"/>
      <c r="J32" s="61"/>
      <c r="K32" s="61"/>
      <c r="L32" s="61"/>
      <c r="M32" s="61"/>
      <c r="N32" s="61"/>
    </row>
    <row r="33" spans="1:14" ht="16" x14ac:dyDescent="0.2">
      <c r="A33" s="66"/>
      <c r="B33" s="66"/>
      <c r="C33" s="74"/>
      <c r="D33" s="61"/>
      <c r="E33" s="61"/>
      <c r="F33" s="61"/>
      <c r="G33" s="61"/>
      <c r="H33" s="61"/>
      <c r="I33" s="61"/>
      <c r="J33" s="61"/>
      <c r="K33" s="61"/>
      <c r="L33" s="61"/>
      <c r="M33" s="61"/>
      <c r="N33" s="61"/>
    </row>
    <row r="34" spans="1:14" ht="17" thickBot="1" x14ac:dyDescent="0.25">
      <c r="A34" s="77" t="s">
        <v>116</v>
      </c>
      <c r="B34" s="77"/>
      <c r="C34" s="61"/>
      <c r="D34" s="61"/>
      <c r="E34" s="61"/>
      <c r="F34" s="61"/>
      <c r="G34" s="61"/>
      <c r="H34" s="61"/>
      <c r="I34" s="61"/>
      <c r="J34" s="61"/>
      <c r="K34" s="61"/>
      <c r="L34" s="61"/>
      <c r="M34" s="61"/>
      <c r="N34" s="61"/>
    </row>
    <row r="35" spans="1:14" ht="17" thickBot="1" x14ac:dyDescent="0.25">
      <c r="A35" s="76"/>
      <c r="B35" s="250" t="s">
        <v>257</v>
      </c>
      <c r="C35" s="251"/>
      <c r="D35" s="251"/>
      <c r="E35" s="251"/>
      <c r="F35" s="251"/>
      <c r="G35" s="251"/>
      <c r="H35" s="251"/>
      <c r="I35" s="251"/>
      <c r="J35" s="251"/>
      <c r="K35" s="61"/>
      <c r="L35" s="61"/>
      <c r="M35" s="61"/>
      <c r="N35" s="61"/>
    </row>
    <row r="36" spans="1:14" ht="17" thickBot="1" x14ac:dyDescent="0.25">
      <c r="A36" s="76"/>
      <c r="B36" s="250" t="s">
        <v>256</v>
      </c>
      <c r="C36" s="251"/>
      <c r="D36" s="251"/>
      <c r="E36" s="251"/>
      <c r="F36" s="251"/>
      <c r="G36" s="251"/>
      <c r="H36" s="251"/>
      <c r="I36" s="251"/>
      <c r="J36" s="251"/>
      <c r="K36" s="61"/>
      <c r="L36" s="61"/>
      <c r="M36" s="61"/>
      <c r="N36" s="61"/>
    </row>
    <row r="37" spans="1:14" ht="17" thickBot="1" x14ac:dyDescent="0.25">
      <c r="A37" s="76"/>
      <c r="B37" s="250" t="s">
        <v>255</v>
      </c>
      <c r="C37" s="251"/>
      <c r="D37" s="251"/>
      <c r="E37" s="251"/>
      <c r="F37" s="251"/>
      <c r="G37" s="251"/>
      <c r="H37" s="251"/>
      <c r="I37" s="251"/>
      <c r="J37" s="251"/>
      <c r="K37" s="61"/>
      <c r="L37" s="61"/>
      <c r="M37" s="61"/>
      <c r="N37" s="61"/>
    </row>
    <row r="38" spans="1:14" ht="17" thickBot="1" x14ac:dyDescent="0.25">
      <c r="A38" s="76"/>
      <c r="B38" s="250" t="s">
        <v>254</v>
      </c>
      <c r="C38" s="251"/>
      <c r="D38" s="251"/>
      <c r="E38" s="251"/>
      <c r="F38" s="251"/>
      <c r="G38" s="251"/>
      <c r="H38" s="251"/>
      <c r="I38" s="251"/>
      <c r="J38" s="251"/>
      <c r="K38" s="61"/>
      <c r="L38" s="61"/>
      <c r="M38" s="61"/>
      <c r="N38" s="61"/>
    </row>
    <row r="39" spans="1:14" ht="17" thickBot="1" x14ac:dyDescent="0.25">
      <c r="A39" s="76"/>
      <c r="B39" s="250" t="s">
        <v>253</v>
      </c>
      <c r="C39" s="251"/>
      <c r="D39" s="251"/>
      <c r="E39" s="251"/>
      <c r="F39" s="251"/>
      <c r="G39" s="251"/>
      <c r="H39" s="251"/>
      <c r="I39" s="251"/>
      <c r="J39" s="251"/>
      <c r="K39" s="61"/>
      <c r="L39" s="61"/>
      <c r="M39" s="61"/>
      <c r="N39" s="61"/>
    </row>
    <row r="40" spans="1:14" ht="17" thickBot="1" x14ac:dyDescent="0.25">
      <c r="A40" s="76"/>
      <c r="B40" s="250" t="s">
        <v>252</v>
      </c>
      <c r="C40" s="251"/>
      <c r="D40" s="251"/>
      <c r="E40" s="251"/>
      <c r="F40" s="251"/>
      <c r="G40" s="251"/>
      <c r="H40" s="251"/>
      <c r="I40" s="251"/>
      <c r="J40" s="251"/>
      <c r="K40" s="61"/>
      <c r="L40" s="61"/>
      <c r="M40" s="61"/>
      <c r="N40" s="61"/>
    </row>
    <row r="41" spans="1:14" ht="17" thickBot="1" x14ac:dyDescent="0.25">
      <c r="A41" s="76"/>
      <c r="B41" s="250" t="s">
        <v>251</v>
      </c>
      <c r="C41" s="251"/>
      <c r="D41" s="251"/>
      <c r="E41" s="251"/>
      <c r="F41" s="251"/>
      <c r="G41" s="251"/>
      <c r="H41" s="251"/>
      <c r="I41" s="251"/>
      <c r="J41" s="251"/>
      <c r="K41" s="61"/>
      <c r="L41" s="61"/>
      <c r="M41" s="61"/>
      <c r="N41" s="61"/>
    </row>
    <row r="42" spans="1:14" ht="17" thickBot="1" x14ac:dyDescent="0.25">
      <c r="A42" s="76"/>
      <c r="B42" s="250" t="s">
        <v>250</v>
      </c>
      <c r="C42" s="251"/>
      <c r="D42" s="251"/>
      <c r="E42" s="251"/>
      <c r="F42" s="251"/>
      <c r="G42" s="251"/>
      <c r="H42" s="251"/>
      <c r="I42" s="251"/>
      <c r="J42" s="251"/>
      <c r="K42" s="61"/>
      <c r="L42" s="61"/>
      <c r="M42" s="61"/>
      <c r="N42" s="61"/>
    </row>
    <row r="43" spans="1:14" ht="17" thickBot="1" x14ac:dyDescent="0.25">
      <c r="A43" s="76"/>
      <c r="B43" s="250" t="s">
        <v>249</v>
      </c>
      <c r="C43" s="251"/>
      <c r="D43" s="251"/>
      <c r="E43" s="251"/>
      <c r="F43" s="251"/>
      <c r="G43" s="251"/>
      <c r="H43" s="251"/>
      <c r="I43" s="251"/>
      <c r="J43" s="251"/>
      <c r="K43" s="61"/>
      <c r="L43" s="61"/>
      <c r="M43" s="61"/>
      <c r="N43" s="61"/>
    </row>
    <row r="44" spans="1:14" ht="17" thickBot="1" x14ac:dyDescent="0.25">
      <c r="A44" s="76"/>
      <c r="B44" s="258" t="s">
        <v>492</v>
      </c>
      <c r="C44" s="251"/>
      <c r="D44" s="251"/>
      <c r="E44" s="251"/>
      <c r="F44" s="251"/>
      <c r="G44" s="251"/>
      <c r="H44" s="251"/>
      <c r="I44" s="251"/>
      <c r="J44" s="251"/>
      <c r="K44" s="61"/>
      <c r="L44" s="61"/>
      <c r="M44" s="61"/>
      <c r="N44" s="61"/>
    </row>
    <row r="45" spans="1:14" ht="17" thickBot="1" x14ac:dyDescent="0.25">
      <c r="A45" s="76"/>
      <c r="B45" s="250" t="s">
        <v>248</v>
      </c>
      <c r="C45" s="251"/>
      <c r="D45" s="251"/>
      <c r="E45" s="251"/>
      <c r="F45" s="251"/>
      <c r="G45" s="251"/>
      <c r="H45" s="251"/>
      <c r="I45" s="251"/>
      <c r="J45" s="251"/>
      <c r="K45" s="61"/>
      <c r="L45" s="61"/>
      <c r="M45" s="61"/>
      <c r="N45" s="61"/>
    </row>
    <row r="46" spans="1:14" ht="17" thickBot="1" x14ac:dyDescent="0.25">
      <c r="A46" s="76"/>
      <c r="B46" s="250" t="s">
        <v>247</v>
      </c>
      <c r="C46" s="251"/>
      <c r="D46" s="251"/>
      <c r="E46" s="251"/>
      <c r="F46" s="251"/>
      <c r="G46" s="251"/>
      <c r="H46" s="251"/>
      <c r="I46" s="251"/>
      <c r="J46" s="251"/>
      <c r="K46" s="61"/>
      <c r="L46" s="61"/>
      <c r="M46" s="61"/>
      <c r="N46" s="61"/>
    </row>
    <row r="47" spans="1:14" ht="17" thickBot="1" x14ac:dyDescent="0.25">
      <c r="A47" s="76"/>
      <c r="B47" s="250" t="s">
        <v>246</v>
      </c>
      <c r="C47" s="251"/>
      <c r="D47" s="251"/>
      <c r="E47" s="251"/>
      <c r="F47" s="251"/>
      <c r="G47" s="251"/>
      <c r="H47" s="251"/>
      <c r="I47" s="251"/>
      <c r="J47" s="251"/>
      <c r="K47" s="61"/>
      <c r="L47" s="61"/>
      <c r="M47" s="61"/>
      <c r="N47" s="61"/>
    </row>
    <row r="48" spans="1:14" ht="17" thickBot="1" x14ac:dyDescent="0.25">
      <c r="A48" s="76"/>
      <c r="B48" s="250" t="s">
        <v>245</v>
      </c>
      <c r="C48" s="251"/>
      <c r="D48" s="251"/>
      <c r="E48" s="251"/>
      <c r="F48" s="251"/>
      <c r="G48" s="251"/>
      <c r="H48" s="251"/>
      <c r="I48" s="251"/>
      <c r="J48" s="251"/>
      <c r="K48" s="61"/>
      <c r="L48" s="61"/>
      <c r="M48" s="61"/>
      <c r="N48" s="61"/>
    </row>
    <row r="49" spans="1:14" ht="17" thickBot="1" x14ac:dyDescent="0.25">
      <c r="A49" s="76"/>
      <c r="B49" s="250" t="s">
        <v>244</v>
      </c>
      <c r="C49" s="251"/>
      <c r="D49" s="251"/>
      <c r="E49" s="251"/>
      <c r="F49" s="251"/>
      <c r="G49" s="251"/>
      <c r="H49" s="251"/>
      <c r="I49" s="251"/>
      <c r="J49" s="251"/>
      <c r="K49" s="61"/>
      <c r="L49" s="61"/>
      <c r="M49" s="61"/>
      <c r="N49" s="61"/>
    </row>
    <row r="50" spans="1:14" ht="17" thickBot="1" x14ac:dyDescent="0.25">
      <c r="A50" s="76"/>
      <c r="B50" s="250" t="s">
        <v>243</v>
      </c>
      <c r="C50" s="251"/>
      <c r="D50" s="251"/>
      <c r="E50" s="251"/>
      <c r="F50" s="251"/>
      <c r="G50" s="251"/>
      <c r="H50" s="251"/>
      <c r="I50" s="251"/>
      <c r="J50" s="251"/>
      <c r="K50" s="61"/>
      <c r="L50" s="61"/>
      <c r="M50" s="61"/>
      <c r="N50" s="61"/>
    </row>
    <row r="51" spans="1:14" ht="17" thickBot="1" x14ac:dyDescent="0.25">
      <c r="A51" s="76"/>
      <c r="B51" s="250" t="s">
        <v>242</v>
      </c>
      <c r="C51" s="251"/>
      <c r="D51" s="251"/>
      <c r="E51" s="251"/>
      <c r="F51" s="251"/>
      <c r="G51" s="251"/>
      <c r="H51" s="251"/>
      <c r="I51" s="251"/>
      <c r="J51" s="251"/>
      <c r="K51" s="61"/>
      <c r="L51" s="61"/>
      <c r="M51" s="61"/>
      <c r="N51" s="61"/>
    </row>
    <row r="52" spans="1:14" ht="17" thickBot="1" x14ac:dyDescent="0.25">
      <c r="A52" s="76"/>
      <c r="B52" s="250" t="s">
        <v>241</v>
      </c>
      <c r="C52" s="251"/>
      <c r="D52" s="251"/>
      <c r="E52" s="251"/>
      <c r="F52" s="251"/>
      <c r="G52" s="251"/>
      <c r="H52" s="251"/>
      <c r="I52" s="251"/>
      <c r="J52" s="251"/>
      <c r="K52" s="61"/>
      <c r="L52" s="61"/>
      <c r="M52" s="61"/>
      <c r="N52" s="61"/>
    </row>
    <row r="53" spans="1:14" ht="17" thickBot="1" x14ac:dyDescent="0.25">
      <c r="A53" s="76"/>
      <c r="B53" s="250" t="s">
        <v>240</v>
      </c>
      <c r="C53" s="251"/>
      <c r="D53" s="251"/>
      <c r="E53" s="251"/>
      <c r="F53" s="251"/>
      <c r="G53" s="251"/>
      <c r="H53" s="251"/>
      <c r="I53" s="251"/>
      <c r="J53" s="251"/>
      <c r="K53" s="61"/>
      <c r="L53" s="61"/>
      <c r="M53" s="61"/>
      <c r="N53" s="61"/>
    </row>
    <row r="54" spans="1:14" ht="17" thickBot="1" x14ac:dyDescent="0.25">
      <c r="A54" s="76"/>
      <c r="B54" s="250" t="s">
        <v>239</v>
      </c>
      <c r="C54" s="251"/>
      <c r="D54" s="251"/>
      <c r="E54" s="251"/>
      <c r="F54" s="251"/>
      <c r="G54" s="251"/>
      <c r="H54" s="251"/>
      <c r="I54" s="251"/>
      <c r="J54" s="251"/>
      <c r="K54" s="61"/>
      <c r="L54" s="61"/>
      <c r="M54" s="61"/>
      <c r="N54" s="61"/>
    </row>
    <row r="55" spans="1:14" ht="17" thickBot="1" x14ac:dyDescent="0.25">
      <c r="A55" s="76"/>
      <c r="B55" s="250" t="s">
        <v>238</v>
      </c>
      <c r="C55" s="251"/>
      <c r="D55" s="251"/>
      <c r="E55" s="251"/>
      <c r="F55" s="251"/>
      <c r="G55" s="251"/>
      <c r="H55" s="251"/>
      <c r="I55" s="251"/>
      <c r="J55" s="251"/>
      <c r="K55" s="61"/>
      <c r="L55" s="61"/>
      <c r="M55" s="61"/>
      <c r="N55" s="61"/>
    </row>
    <row r="56" spans="1:14" ht="16" x14ac:dyDescent="0.2">
      <c r="A56" s="257" t="s">
        <v>125</v>
      </c>
      <c r="B56" s="257"/>
      <c r="C56" s="74">
        <f>SUM(A35:A55)</f>
        <v>0</v>
      </c>
      <c r="D56" s="61"/>
      <c r="E56" s="61"/>
      <c r="F56" s="61"/>
      <c r="G56" s="61"/>
      <c r="H56" s="61"/>
      <c r="I56" s="61"/>
      <c r="J56" s="61"/>
      <c r="K56" s="61"/>
      <c r="L56" s="61"/>
      <c r="M56" s="61"/>
      <c r="N56" s="61"/>
    </row>
    <row r="57" spans="1:14" ht="16" x14ac:dyDescent="0.2">
      <c r="A57" s="66"/>
      <c r="B57" s="66"/>
      <c r="C57" s="74"/>
      <c r="D57" s="61"/>
      <c r="E57" s="61"/>
      <c r="F57" s="61"/>
      <c r="G57" s="61"/>
      <c r="H57" s="61"/>
      <c r="I57" s="61"/>
      <c r="J57" s="61"/>
      <c r="K57" s="61"/>
      <c r="L57" s="61"/>
      <c r="M57" s="61"/>
      <c r="N57" s="61"/>
    </row>
    <row r="58" spans="1:14" ht="17" thickBot="1" x14ac:dyDescent="0.25">
      <c r="A58" s="77" t="s">
        <v>115</v>
      </c>
      <c r="B58" s="77"/>
      <c r="C58" s="61"/>
      <c r="D58" s="61"/>
      <c r="E58" s="61"/>
      <c r="F58" s="61"/>
      <c r="G58" s="61"/>
      <c r="H58" s="61"/>
      <c r="I58" s="61"/>
      <c r="J58" s="61"/>
      <c r="K58" s="61"/>
      <c r="L58" s="61"/>
      <c r="M58" s="61"/>
      <c r="N58" s="61"/>
    </row>
    <row r="59" spans="1:14" ht="17" thickBot="1" x14ac:dyDescent="0.25">
      <c r="A59" s="76"/>
      <c r="B59" s="250" t="s">
        <v>237</v>
      </c>
      <c r="C59" s="251"/>
      <c r="D59" s="251"/>
      <c r="E59" s="251"/>
      <c r="F59" s="251"/>
      <c r="G59" s="251"/>
      <c r="H59" s="251"/>
      <c r="I59" s="251"/>
      <c r="J59" s="251"/>
      <c r="K59" s="61"/>
      <c r="L59" s="61"/>
      <c r="M59" s="61"/>
      <c r="N59" s="61"/>
    </row>
    <row r="60" spans="1:14" ht="17" thickBot="1" x14ac:dyDescent="0.25">
      <c r="A60" s="76"/>
      <c r="B60" s="250" t="s">
        <v>236</v>
      </c>
      <c r="C60" s="251"/>
      <c r="D60" s="251"/>
      <c r="E60" s="251"/>
      <c r="F60" s="251"/>
      <c r="G60" s="251"/>
      <c r="H60" s="251"/>
      <c r="I60" s="251"/>
      <c r="J60" s="251"/>
      <c r="K60" s="61"/>
      <c r="L60" s="61"/>
      <c r="M60" s="61"/>
      <c r="N60" s="61"/>
    </row>
    <row r="61" spans="1:14" ht="17" thickBot="1" x14ac:dyDescent="0.25">
      <c r="A61" s="76"/>
      <c r="B61" s="250" t="s">
        <v>235</v>
      </c>
      <c r="C61" s="251"/>
      <c r="D61" s="251"/>
      <c r="E61" s="251"/>
      <c r="F61" s="251"/>
      <c r="G61" s="251"/>
      <c r="H61" s="251"/>
      <c r="I61" s="251"/>
      <c r="J61" s="251"/>
      <c r="K61" s="61"/>
      <c r="L61" s="61"/>
      <c r="M61" s="61"/>
      <c r="N61" s="61"/>
    </row>
    <row r="62" spans="1:14" ht="17" thickBot="1" x14ac:dyDescent="0.25">
      <c r="A62" s="76"/>
      <c r="B62" s="250" t="s">
        <v>234</v>
      </c>
      <c r="C62" s="251"/>
      <c r="D62" s="251"/>
      <c r="E62" s="251"/>
      <c r="F62" s="251"/>
      <c r="G62" s="251"/>
      <c r="H62" s="251"/>
      <c r="I62" s="251"/>
      <c r="J62" s="251"/>
      <c r="K62" s="61"/>
      <c r="L62" s="61"/>
      <c r="M62" s="61"/>
      <c r="N62" s="61"/>
    </row>
    <row r="63" spans="1:14" ht="17" thickBot="1" x14ac:dyDescent="0.25">
      <c r="A63" s="76"/>
      <c r="B63" s="250" t="s">
        <v>233</v>
      </c>
      <c r="C63" s="251"/>
      <c r="D63" s="251"/>
      <c r="E63" s="251"/>
      <c r="F63" s="251"/>
      <c r="G63" s="251"/>
      <c r="H63" s="251"/>
      <c r="I63" s="251"/>
      <c r="J63" s="251"/>
      <c r="K63" s="61"/>
      <c r="L63" s="61"/>
      <c r="M63" s="61"/>
      <c r="N63" s="61"/>
    </row>
    <row r="64" spans="1:14" ht="17" thickBot="1" x14ac:dyDescent="0.25">
      <c r="A64" s="76"/>
      <c r="B64" s="250" t="s">
        <v>232</v>
      </c>
      <c r="C64" s="251"/>
      <c r="D64" s="251"/>
      <c r="E64" s="251"/>
      <c r="F64" s="251"/>
      <c r="G64" s="251"/>
      <c r="H64" s="251"/>
      <c r="I64" s="251"/>
      <c r="J64" s="251"/>
      <c r="K64" s="61"/>
      <c r="L64" s="61"/>
      <c r="M64" s="61"/>
      <c r="N64" s="61"/>
    </row>
    <row r="65" spans="1:14" ht="17" thickBot="1" x14ac:dyDescent="0.25">
      <c r="A65" s="76"/>
      <c r="B65" s="250" t="s">
        <v>231</v>
      </c>
      <c r="C65" s="251"/>
      <c r="D65" s="251"/>
      <c r="E65" s="251"/>
      <c r="F65" s="251"/>
      <c r="G65" s="251"/>
      <c r="H65" s="251"/>
      <c r="I65" s="251"/>
      <c r="J65" s="251"/>
      <c r="K65" s="61"/>
      <c r="L65" s="61"/>
      <c r="M65" s="61"/>
      <c r="N65" s="61"/>
    </row>
    <row r="66" spans="1:14" ht="17" thickBot="1" x14ac:dyDescent="0.25">
      <c r="A66" s="76"/>
      <c r="B66" s="250" t="s">
        <v>230</v>
      </c>
      <c r="C66" s="251"/>
      <c r="D66" s="251"/>
      <c r="E66" s="251"/>
      <c r="F66" s="251"/>
      <c r="G66" s="251"/>
      <c r="H66" s="251"/>
      <c r="I66" s="251"/>
      <c r="J66" s="251"/>
      <c r="K66" s="61"/>
      <c r="L66" s="61"/>
      <c r="M66" s="61"/>
      <c r="N66" s="61"/>
    </row>
    <row r="67" spans="1:14" ht="17" thickBot="1" x14ac:dyDescent="0.25">
      <c r="A67" s="76"/>
      <c r="B67" s="250" t="s">
        <v>229</v>
      </c>
      <c r="C67" s="251"/>
      <c r="D67" s="251"/>
      <c r="E67" s="251"/>
      <c r="F67" s="251"/>
      <c r="G67" s="251"/>
      <c r="H67" s="251"/>
      <c r="I67" s="251"/>
      <c r="J67" s="251"/>
      <c r="K67" s="61"/>
      <c r="L67" s="61"/>
      <c r="M67" s="61"/>
      <c r="N67" s="61"/>
    </row>
    <row r="68" spans="1:14" ht="17" thickBot="1" x14ac:dyDescent="0.25">
      <c r="A68" s="76"/>
      <c r="B68" s="258" t="s">
        <v>583</v>
      </c>
      <c r="C68" s="251"/>
      <c r="D68" s="251"/>
      <c r="E68" s="251"/>
      <c r="F68" s="251"/>
      <c r="G68" s="251"/>
      <c r="H68" s="251"/>
      <c r="I68" s="251"/>
      <c r="J68" s="251"/>
      <c r="K68" s="61"/>
      <c r="L68" s="61"/>
      <c r="M68" s="61"/>
      <c r="N68" s="61"/>
    </row>
    <row r="69" spans="1:14" ht="17" thickBot="1" x14ac:dyDescent="0.25">
      <c r="A69" s="76"/>
      <c r="B69" s="250" t="s">
        <v>228</v>
      </c>
      <c r="C69" s="251"/>
      <c r="D69" s="251"/>
      <c r="E69" s="251"/>
      <c r="F69" s="251"/>
      <c r="G69" s="251"/>
      <c r="H69" s="251"/>
      <c r="I69" s="251"/>
      <c r="J69" s="251"/>
      <c r="K69" s="61"/>
      <c r="L69" s="61"/>
      <c r="M69" s="61"/>
      <c r="N69" s="61"/>
    </row>
    <row r="70" spans="1:14" ht="17" thickBot="1" x14ac:dyDescent="0.25">
      <c r="A70" s="76"/>
      <c r="B70" s="250" t="s">
        <v>227</v>
      </c>
      <c r="C70" s="251"/>
      <c r="D70" s="251"/>
      <c r="E70" s="251"/>
      <c r="F70" s="251"/>
      <c r="G70" s="251"/>
      <c r="H70" s="251"/>
      <c r="I70" s="251"/>
      <c r="J70" s="251"/>
      <c r="K70" s="61"/>
      <c r="L70" s="61"/>
      <c r="M70" s="61"/>
      <c r="N70" s="61"/>
    </row>
    <row r="71" spans="1:14" ht="17" thickBot="1" x14ac:dyDescent="0.25">
      <c r="A71" s="76"/>
      <c r="B71" s="250" t="s">
        <v>226</v>
      </c>
      <c r="C71" s="251"/>
      <c r="D71" s="251"/>
      <c r="E71" s="251"/>
      <c r="F71" s="251"/>
      <c r="G71" s="251"/>
      <c r="H71" s="251"/>
      <c r="I71" s="251"/>
      <c r="J71" s="251"/>
      <c r="K71" s="61"/>
      <c r="L71" s="61"/>
      <c r="M71" s="61"/>
      <c r="N71" s="61"/>
    </row>
    <row r="72" spans="1:14" ht="17" thickBot="1" x14ac:dyDescent="0.25">
      <c r="A72" s="76"/>
      <c r="B72" s="250" t="s">
        <v>225</v>
      </c>
      <c r="C72" s="251"/>
      <c r="D72" s="251"/>
      <c r="E72" s="251"/>
      <c r="F72" s="251"/>
      <c r="G72" s="251"/>
      <c r="H72" s="251"/>
      <c r="I72" s="251"/>
      <c r="J72" s="251"/>
      <c r="K72" s="61"/>
      <c r="L72" s="61"/>
      <c r="M72" s="61"/>
      <c r="N72" s="61"/>
    </row>
    <row r="73" spans="1:14" ht="16" x14ac:dyDescent="0.2">
      <c r="A73" s="257" t="s">
        <v>125</v>
      </c>
      <c r="B73" s="257"/>
      <c r="C73" s="74">
        <f>SUM(A59:A72)</f>
        <v>0</v>
      </c>
      <c r="D73" s="61"/>
      <c r="E73" s="61"/>
      <c r="F73" s="61"/>
      <c r="G73" s="61"/>
      <c r="H73" s="61"/>
      <c r="I73" s="61"/>
      <c r="J73" s="61"/>
      <c r="K73" s="61"/>
      <c r="L73" s="61"/>
      <c r="M73" s="61"/>
      <c r="N73" s="61"/>
    </row>
    <row r="74" spans="1:14" ht="16" x14ac:dyDescent="0.2">
      <c r="A74" s="66"/>
      <c r="B74" s="66"/>
      <c r="C74" s="74"/>
      <c r="D74" s="61"/>
      <c r="E74" s="61"/>
      <c r="F74" s="61"/>
      <c r="G74" s="61"/>
      <c r="H74" s="61"/>
      <c r="I74" s="61"/>
      <c r="J74" s="61"/>
      <c r="K74" s="61"/>
      <c r="L74" s="61"/>
      <c r="M74" s="61"/>
      <c r="N74" s="61"/>
    </row>
    <row r="75" spans="1:14" ht="17" thickBot="1" x14ac:dyDescent="0.25">
      <c r="A75" s="77" t="s">
        <v>114</v>
      </c>
      <c r="B75" s="77"/>
      <c r="C75" s="61"/>
      <c r="D75" s="61"/>
      <c r="E75" s="61"/>
      <c r="F75" s="61"/>
      <c r="G75" s="61"/>
      <c r="H75" s="61"/>
      <c r="I75" s="61"/>
      <c r="J75" s="61"/>
      <c r="K75" s="61"/>
      <c r="L75" s="61"/>
      <c r="M75" s="61"/>
      <c r="N75" s="61"/>
    </row>
    <row r="76" spans="1:14" ht="17" thickBot="1" x14ac:dyDescent="0.25">
      <c r="A76" s="76"/>
      <c r="B76" s="250" t="s">
        <v>224</v>
      </c>
      <c r="C76" s="251"/>
      <c r="D76" s="251"/>
      <c r="E76" s="251"/>
      <c r="F76" s="251"/>
      <c r="G76" s="251"/>
      <c r="H76" s="251"/>
      <c r="I76" s="251"/>
      <c r="J76" s="251"/>
      <c r="K76" s="61"/>
      <c r="L76" s="61"/>
      <c r="M76" s="61"/>
      <c r="N76" s="61"/>
    </row>
    <row r="77" spans="1:14" ht="17" thickBot="1" x14ac:dyDescent="0.25">
      <c r="A77" s="76"/>
      <c r="B77" s="250" t="s">
        <v>223</v>
      </c>
      <c r="C77" s="251"/>
      <c r="D77" s="251"/>
      <c r="E77" s="251"/>
      <c r="F77" s="251"/>
      <c r="G77" s="251"/>
      <c r="H77" s="251"/>
      <c r="I77" s="251"/>
      <c r="J77" s="251"/>
      <c r="K77" s="61"/>
      <c r="L77" s="61"/>
      <c r="M77" s="61"/>
      <c r="N77" s="61"/>
    </row>
    <row r="78" spans="1:14" ht="17" thickBot="1" x14ac:dyDescent="0.25">
      <c r="A78" s="76"/>
      <c r="B78" s="250" t="s">
        <v>222</v>
      </c>
      <c r="C78" s="251"/>
      <c r="D78" s="251"/>
      <c r="E78" s="251"/>
      <c r="F78" s="251"/>
      <c r="G78" s="251"/>
      <c r="H78" s="251"/>
      <c r="I78" s="251"/>
      <c r="J78" s="251"/>
      <c r="K78" s="61"/>
      <c r="L78" s="61"/>
      <c r="M78" s="61"/>
      <c r="N78" s="61"/>
    </row>
    <row r="79" spans="1:14" ht="17" thickBot="1" x14ac:dyDescent="0.25">
      <c r="A79" s="76"/>
      <c r="B79" s="250" t="s">
        <v>221</v>
      </c>
      <c r="C79" s="251"/>
      <c r="D79" s="251"/>
      <c r="E79" s="251"/>
      <c r="F79" s="251"/>
      <c r="G79" s="251"/>
      <c r="H79" s="251"/>
      <c r="I79" s="251"/>
      <c r="J79" s="251"/>
      <c r="K79" s="61"/>
      <c r="L79" s="61"/>
      <c r="M79" s="61"/>
      <c r="N79" s="61"/>
    </row>
    <row r="80" spans="1:14" ht="17" thickBot="1" x14ac:dyDescent="0.25">
      <c r="A80" s="76"/>
      <c r="B80" s="250" t="s">
        <v>220</v>
      </c>
      <c r="C80" s="251"/>
      <c r="D80" s="251"/>
      <c r="E80" s="251"/>
      <c r="F80" s="251"/>
      <c r="G80" s="251"/>
      <c r="H80" s="251"/>
      <c r="I80" s="251"/>
      <c r="J80" s="251"/>
      <c r="K80" s="61"/>
      <c r="L80" s="61"/>
      <c r="M80" s="61"/>
      <c r="N80" s="61"/>
    </row>
    <row r="81" spans="1:14" ht="17" thickBot="1" x14ac:dyDescent="0.25">
      <c r="A81" s="76"/>
      <c r="B81" s="250" t="s">
        <v>219</v>
      </c>
      <c r="C81" s="251"/>
      <c r="D81" s="251"/>
      <c r="E81" s="251"/>
      <c r="F81" s="251"/>
      <c r="G81" s="251"/>
      <c r="H81" s="251"/>
      <c r="I81" s="251"/>
      <c r="J81" s="251"/>
      <c r="K81" s="61"/>
      <c r="L81" s="61"/>
      <c r="M81" s="61"/>
      <c r="N81" s="61"/>
    </row>
    <row r="82" spans="1:14" ht="17" thickBot="1" x14ac:dyDescent="0.25">
      <c r="A82" s="76"/>
      <c r="B82" s="250" t="s">
        <v>218</v>
      </c>
      <c r="C82" s="251"/>
      <c r="D82" s="251"/>
      <c r="E82" s="251"/>
      <c r="F82" s="251"/>
      <c r="G82" s="251"/>
      <c r="H82" s="251"/>
      <c r="I82" s="251"/>
      <c r="J82" s="251"/>
      <c r="K82" s="61"/>
      <c r="L82" s="61"/>
      <c r="M82" s="61"/>
      <c r="N82" s="61"/>
    </row>
    <row r="83" spans="1:14" ht="17" thickBot="1" x14ac:dyDescent="0.25">
      <c r="A83" s="76"/>
      <c r="B83" s="250" t="s">
        <v>217</v>
      </c>
      <c r="C83" s="251"/>
      <c r="D83" s="251"/>
      <c r="E83" s="251"/>
      <c r="F83" s="251"/>
      <c r="G83" s="251"/>
      <c r="H83" s="251"/>
      <c r="I83" s="251"/>
      <c r="J83" s="251"/>
      <c r="K83" s="61"/>
      <c r="L83" s="61"/>
      <c r="M83" s="61"/>
      <c r="N83" s="61"/>
    </row>
    <row r="84" spans="1:14" ht="17" thickBot="1" x14ac:dyDescent="0.25">
      <c r="A84" s="76"/>
      <c r="B84" s="250" t="s">
        <v>216</v>
      </c>
      <c r="C84" s="251"/>
      <c r="D84" s="251"/>
      <c r="E84" s="251"/>
      <c r="F84" s="251"/>
      <c r="G84" s="251"/>
      <c r="H84" s="251"/>
      <c r="I84" s="251"/>
      <c r="J84" s="251"/>
      <c r="K84" s="61"/>
      <c r="L84" s="61"/>
      <c r="M84" s="61"/>
      <c r="N84" s="61"/>
    </row>
    <row r="85" spans="1:14" ht="17" thickBot="1" x14ac:dyDescent="0.25">
      <c r="A85" s="76"/>
      <c r="B85" s="250" t="s">
        <v>215</v>
      </c>
      <c r="C85" s="251"/>
      <c r="D85" s="251"/>
      <c r="E85" s="251"/>
      <c r="F85" s="251"/>
      <c r="G85" s="251"/>
      <c r="H85" s="251"/>
      <c r="I85" s="251"/>
      <c r="J85" s="251"/>
      <c r="K85" s="61"/>
      <c r="L85" s="61"/>
      <c r="M85" s="61"/>
      <c r="N85" s="61"/>
    </row>
    <row r="86" spans="1:14" ht="17" thickBot="1" x14ac:dyDescent="0.25">
      <c r="A86" s="76"/>
      <c r="B86" s="250" t="s">
        <v>214</v>
      </c>
      <c r="C86" s="251"/>
      <c r="D86" s="251"/>
      <c r="E86" s="251"/>
      <c r="F86" s="251"/>
      <c r="G86" s="251"/>
      <c r="H86" s="251"/>
      <c r="I86" s="251"/>
      <c r="J86" s="251"/>
      <c r="K86" s="61"/>
      <c r="L86" s="61"/>
      <c r="M86" s="61"/>
      <c r="N86" s="61"/>
    </row>
    <row r="87" spans="1:14" ht="17" thickBot="1" x14ac:dyDescent="0.25">
      <c r="A87" s="76"/>
      <c r="B87" s="250" t="s">
        <v>213</v>
      </c>
      <c r="C87" s="251"/>
      <c r="D87" s="251"/>
      <c r="E87" s="251"/>
      <c r="F87" s="251"/>
      <c r="G87" s="251"/>
      <c r="H87" s="251"/>
      <c r="I87" s="251"/>
      <c r="J87" s="251"/>
      <c r="K87" s="61"/>
      <c r="L87" s="61"/>
      <c r="M87" s="61"/>
      <c r="N87" s="61"/>
    </row>
    <row r="88" spans="1:14" ht="17" thickBot="1" x14ac:dyDescent="0.25">
      <c r="A88" s="76"/>
      <c r="B88" s="250" t="s">
        <v>212</v>
      </c>
      <c r="C88" s="251"/>
      <c r="D88" s="251"/>
      <c r="E88" s="251"/>
      <c r="F88" s="251"/>
      <c r="G88" s="251"/>
      <c r="H88" s="251"/>
      <c r="I88" s="251"/>
      <c r="J88" s="251"/>
      <c r="K88" s="61"/>
      <c r="L88" s="61"/>
      <c r="M88" s="61"/>
      <c r="N88" s="61"/>
    </row>
    <row r="89" spans="1:14" ht="17" thickBot="1" x14ac:dyDescent="0.25">
      <c r="A89" s="76"/>
      <c r="B89" s="250" t="s">
        <v>211</v>
      </c>
      <c r="C89" s="251"/>
      <c r="D89" s="251"/>
      <c r="E89" s="251"/>
      <c r="F89" s="251"/>
      <c r="G89" s="251"/>
      <c r="H89" s="251"/>
      <c r="I89" s="251"/>
      <c r="J89" s="251"/>
      <c r="K89" s="61"/>
      <c r="L89" s="61"/>
      <c r="M89" s="61"/>
      <c r="N89" s="61"/>
    </row>
    <row r="90" spans="1:14" ht="17" thickBot="1" x14ac:dyDescent="0.25">
      <c r="A90" s="76"/>
      <c r="B90" s="250" t="s">
        <v>210</v>
      </c>
      <c r="C90" s="251"/>
      <c r="D90" s="251"/>
      <c r="E90" s="251"/>
      <c r="F90" s="251"/>
      <c r="G90" s="251"/>
      <c r="H90" s="251"/>
      <c r="I90" s="251"/>
      <c r="J90" s="251"/>
      <c r="K90" s="61"/>
      <c r="L90" s="61"/>
      <c r="M90" s="61"/>
      <c r="N90" s="61"/>
    </row>
    <row r="91" spans="1:14" ht="17" thickBot="1" x14ac:dyDescent="0.25">
      <c r="A91" s="76"/>
      <c r="B91" s="250" t="s">
        <v>209</v>
      </c>
      <c r="C91" s="251"/>
      <c r="D91" s="251"/>
      <c r="E91" s="251"/>
      <c r="F91" s="251"/>
      <c r="G91" s="251"/>
      <c r="H91" s="251"/>
      <c r="I91" s="251"/>
      <c r="J91" s="251"/>
      <c r="K91" s="61"/>
      <c r="L91" s="61"/>
      <c r="M91" s="61"/>
      <c r="N91" s="61"/>
    </row>
    <row r="92" spans="1:14" ht="17" thickBot="1" x14ac:dyDescent="0.25">
      <c r="A92" s="76"/>
      <c r="B92" s="250" t="s">
        <v>208</v>
      </c>
      <c r="C92" s="251"/>
      <c r="D92" s="251"/>
      <c r="E92" s="251"/>
      <c r="F92" s="251"/>
      <c r="G92" s="251"/>
      <c r="H92" s="251"/>
      <c r="I92" s="251"/>
      <c r="J92" s="251"/>
      <c r="K92" s="61"/>
      <c r="L92" s="61"/>
      <c r="M92" s="61"/>
      <c r="N92" s="61"/>
    </row>
    <row r="93" spans="1:14" ht="16" x14ac:dyDescent="0.2">
      <c r="A93" s="257" t="s">
        <v>125</v>
      </c>
      <c r="B93" s="257"/>
      <c r="C93" s="74">
        <f>SUM(A76:A92)</f>
        <v>0</v>
      </c>
      <c r="D93" s="61"/>
      <c r="E93" s="61"/>
      <c r="F93" s="61"/>
      <c r="G93" s="61"/>
      <c r="H93" s="61"/>
      <c r="I93" s="61"/>
      <c r="J93" s="61"/>
      <c r="K93" s="61"/>
      <c r="L93" s="61"/>
      <c r="M93" s="61"/>
      <c r="N93" s="61"/>
    </row>
    <row r="94" spans="1:14" ht="16" x14ac:dyDescent="0.2">
      <c r="A94" s="66"/>
      <c r="B94" s="66"/>
      <c r="C94" s="74"/>
      <c r="D94" s="61"/>
      <c r="E94" s="61"/>
      <c r="F94" s="61"/>
      <c r="G94" s="61"/>
      <c r="H94" s="61"/>
      <c r="I94" s="61"/>
      <c r="J94" s="61"/>
      <c r="K94" s="61"/>
      <c r="L94" s="61"/>
      <c r="M94" s="61"/>
      <c r="N94" s="61"/>
    </row>
    <row r="95" spans="1:14" ht="17" thickBot="1" x14ac:dyDescent="0.25">
      <c r="A95" s="77" t="s">
        <v>113</v>
      </c>
      <c r="B95" s="77"/>
      <c r="C95" s="61"/>
      <c r="D95" s="61"/>
      <c r="E95" s="61"/>
      <c r="F95" s="61"/>
      <c r="G95" s="61"/>
      <c r="H95" s="61"/>
      <c r="I95" s="61"/>
      <c r="J95" s="61"/>
      <c r="K95" s="61"/>
      <c r="L95" s="61"/>
      <c r="M95" s="61"/>
      <c r="N95" s="61"/>
    </row>
    <row r="96" spans="1:14" ht="17" thickBot="1" x14ac:dyDescent="0.25">
      <c r="A96" s="76"/>
      <c r="B96" s="250" t="s">
        <v>174</v>
      </c>
      <c r="C96" s="251"/>
      <c r="D96" s="251"/>
      <c r="E96" s="251"/>
      <c r="F96" s="251"/>
      <c r="G96" s="251"/>
      <c r="H96" s="251"/>
      <c r="I96" s="251"/>
      <c r="J96" s="251"/>
      <c r="K96" s="61"/>
      <c r="L96" s="61"/>
      <c r="M96" s="61"/>
      <c r="N96" s="61"/>
    </row>
    <row r="97" spans="1:14" ht="17" thickBot="1" x14ac:dyDescent="0.25">
      <c r="A97" s="76"/>
      <c r="B97" s="250" t="s">
        <v>207</v>
      </c>
      <c r="C97" s="251"/>
      <c r="D97" s="251"/>
      <c r="E97" s="251"/>
      <c r="F97" s="251"/>
      <c r="G97" s="251"/>
      <c r="H97" s="251"/>
      <c r="I97" s="251"/>
      <c r="J97" s="251"/>
      <c r="K97" s="61"/>
      <c r="L97" s="61"/>
      <c r="M97" s="61"/>
      <c r="N97" s="61"/>
    </row>
    <row r="98" spans="1:14" ht="17" thickBot="1" x14ac:dyDescent="0.25">
      <c r="A98" s="76"/>
      <c r="B98" s="250" t="s">
        <v>206</v>
      </c>
      <c r="C98" s="251"/>
      <c r="D98" s="251"/>
      <c r="E98" s="251"/>
      <c r="F98" s="251"/>
      <c r="G98" s="251"/>
      <c r="H98" s="251"/>
      <c r="I98" s="251"/>
      <c r="J98" s="251"/>
      <c r="K98" s="61"/>
      <c r="L98" s="61"/>
      <c r="M98" s="61"/>
      <c r="N98" s="61"/>
    </row>
    <row r="99" spans="1:14" ht="17" thickBot="1" x14ac:dyDescent="0.25">
      <c r="A99" s="76"/>
      <c r="B99" s="250" t="s">
        <v>205</v>
      </c>
      <c r="C99" s="251"/>
      <c r="D99" s="251"/>
      <c r="E99" s="251"/>
      <c r="F99" s="251"/>
      <c r="G99" s="251"/>
      <c r="H99" s="251"/>
      <c r="I99" s="251"/>
      <c r="J99" s="251"/>
      <c r="K99" s="61"/>
      <c r="L99" s="61"/>
      <c r="M99" s="61"/>
      <c r="N99" s="61"/>
    </row>
    <row r="100" spans="1:14" ht="17" thickBot="1" x14ac:dyDescent="0.25">
      <c r="A100" s="76"/>
      <c r="B100" s="250" t="s">
        <v>204</v>
      </c>
      <c r="C100" s="251"/>
      <c r="D100" s="251"/>
      <c r="E100" s="251"/>
      <c r="F100" s="251"/>
      <c r="G100" s="251"/>
      <c r="H100" s="251"/>
      <c r="I100" s="251"/>
      <c r="J100" s="251"/>
      <c r="K100" s="61"/>
      <c r="L100" s="61"/>
      <c r="M100" s="61"/>
      <c r="N100" s="61"/>
    </row>
    <row r="101" spans="1:14" ht="17" thickBot="1" x14ac:dyDescent="0.25">
      <c r="A101" s="76"/>
      <c r="B101" s="250" t="s">
        <v>203</v>
      </c>
      <c r="C101" s="251"/>
      <c r="D101" s="251"/>
      <c r="E101" s="251"/>
      <c r="F101" s="251"/>
      <c r="G101" s="251"/>
      <c r="H101" s="251"/>
      <c r="I101" s="251"/>
      <c r="J101" s="251"/>
      <c r="K101" s="61"/>
      <c r="L101" s="61"/>
      <c r="M101" s="61"/>
      <c r="N101" s="61"/>
    </row>
    <row r="102" spans="1:14" ht="17" thickBot="1" x14ac:dyDescent="0.25">
      <c r="A102" s="76"/>
      <c r="B102" s="250" t="s">
        <v>202</v>
      </c>
      <c r="C102" s="251"/>
      <c r="D102" s="251"/>
      <c r="E102" s="251"/>
      <c r="F102" s="251"/>
      <c r="G102" s="251"/>
      <c r="H102" s="251"/>
      <c r="I102" s="251"/>
      <c r="J102" s="251"/>
      <c r="K102" s="61"/>
      <c r="L102" s="61"/>
      <c r="M102" s="61"/>
      <c r="N102" s="61"/>
    </row>
    <row r="103" spans="1:14" ht="17" thickBot="1" x14ac:dyDescent="0.25">
      <c r="A103" s="76"/>
      <c r="B103" s="250" t="s">
        <v>201</v>
      </c>
      <c r="C103" s="251"/>
      <c r="D103" s="251"/>
      <c r="E103" s="251"/>
      <c r="F103" s="251"/>
      <c r="G103" s="251"/>
      <c r="H103" s="251"/>
      <c r="I103" s="251"/>
      <c r="J103" s="251"/>
      <c r="K103" s="61"/>
      <c r="L103" s="61"/>
      <c r="M103" s="61"/>
      <c r="N103" s="61"/>
    </row>
    <row r="104" spans="1:14" ht="17" thickBot="1" x14ac:dyDescent="0.25">
      <c r="A104" s="76"/>
      <c r="B104" s="250" t="s">
        <v>200</v>
      </c>
      <c r="C104" s="251"/>
      <c r="D104" s="251"/>
      <c r="E104" s="251"/>
      <c r="F104" s="251"/>
      <c r="G104" s="251"/>
      <c r="H104" s="251"/>
      <c r="I104" s="251"/>
      <c r="J104" s="251"/>
      <c r="K104" s="61"/>
      <c r="L104" s="61"/>
      <c r="M104" s="61"/>
      <c r="N104" s="61"/>
    </row>
    <row r="105" spans="1:14" ht="17" thickBot="1" x14ac:dyDescent="0.25">
      <c r="A105" s="76"/>
      <c r="B105" s="250" t="s">
        <v>199</v>
      </c>
      <c r="C105" s="251"/>
      <c r="D105" s="251"/>
      <c r="E105" s="251"/>
      <c r="F105" s="251"/>
      <c r="G105" s="251"/>
      <c r="H105" s="251"/>
      <c r="I105" s="251"/>
      <c r="J105" s="251"/>
      <c r="K105" s="61"/>
      <c r="L105" s="61"/>
      <c r="M105" s="61"/>
      <c r="N105" s="61"/>
    </row>
    <row r="106" spans="1:14" ht="17" thickBot="1" x14ac:dyDescent="0.25">
      <c r="A106" s="76"/>
      <c r="B106" s="250" t="s">
        <v>198</v>
      </c>
      <c r="C106" s="251"/>
      <c r="D106" s="251"/>
      <c r="E106" s="251"/>
      <c r="F106" s="251"/>
      <c r="G106" s="251"/>
      <c r="H106" s="251"/>
      <c r="I106" s="251"/>
      <c r="J106" s="251"/>
      <c r="K106" s="61"/>
      <c r="L106" s="61"/>
      <c r="M106" s="61"/>
      <c r="N106" s="61"/>
    </row>
    <row r="107" spans="1:14" ht="17" thickBot="1" x14ac:dyDescent="0.25">
      <c r="A107" s="76"/>
      <c r="B107" s="250" t="s">
        <v>197</v>
      </c>
      <c r="C107" s="251"/>
      <c r="D107" s="251"/>
      <c r="E107" s="251"/>
      <c r="F107" s="251"/>
      <c r="G107" s="251"/>
      <c r="H107" s="251"/>
      <c r="I107" s="251"/>
      <c r="J107" s="251"/>
      <c r="K107" s="61"/>
      <c r="L107" s="61"/>
      <c r="M107" s="61"/>
      <c r="N107" s="61"/>
    </row>
    <row r="108" spans="1:14" ht="17" thickBot="1" x14ac:dyDescent="0.25">
      <c r="A108" s="76"/>
      <c r="B108" s="250" t="s">
        <v>196</v>
      </c>
      <c r="C108" s="251"/>
      <c r="D108" s="251"/>
      <c r="E108" s="251"/>
      <c r="F108" s="251"/>
      <c r="G108" s="251"/>
      <c r="H108" s="251"/>
      <c r="I108" s="251"/>
      <c r="J108" s="251"/>
      <c r="K108" s="61"/>
      <c r="L108" s="61"/>
      <c r="M108" s="61"/>
      <c r="N108" s="61"/>
    </row>
    <row r="109" spans="1:14" ht="17" thickBot="1" x14ac:dyDescent="0.25">
      <c r="A109" s="76"/>
      <c r="B109" s="250" t="s">
        <v>195</v>
      </c>
      <c r="C109" s="251"/>
      <c r="D109" s="251"/>
      <c r="E109" s="251"/>
      <c r="F109" s="251"/>
      <c r="G109" s="251"/>
      <c r="H109" s="251"/>
      <c r="I109" s="251"/>
      <c r="J109" s="251"/>
      <c r="K109" s="61"/>
      <c r="L109" s="61"/>
      <c r="M109" s="61"/>
      <c r="N109" s="61"/>
    </row>
    <row r="110" spans="1:14" ht="17" thickBot="1" x14ac:dyDescent="0.25">
      <c r="A110" s="76"/>
      <c r="B110" s="250" t="s">
        <v>194</v>
      </c>
      <c r="C110" s="251"/>
      <c r="D110" s="251"/>
      <c r="E110" s="251"/>
      <c r="F110" s="251"/>
      <c r="G110" s="251"/>
      <c r="H110" s="251"/>
      <c r="I110" s="251"/>
      <c r="J110" s="251"/>
      <c r="K110" s="61"/>
      <c r="L110" s="61"/>
      <c r="M110" s="61"/>
      <c r="N110" s="61"/>
    </row>
    <row r="111" spans="1:14" ht="17" thickBot="1" x14ac:dyDescent="0.25">
      <c r="A111" s="76"/>
      <c r="B111" s="250" t="s">
        <v>193</v>
      </c>
      <c r="C111" s="251"/>
      <c r="D111" s="251"/>
      <c r="E111" s="251"/>
      <c r="F111" s="251"/>
      <c r="G111" s="251"/>
      <c r="H111" s="251"/>
      <c r="I111" s="251"/>
      <c r="J111" s="251"/>
      <c r="K111" s="61"/>
      <c r="L111" s="61"/>
      <c r="M111" s="61"/>
      <c r="N111" s="61"/>
    </row>
    <row r="112" spans="1:14" ht="17" thickBot="1" x14ac:dyDescent="0.25">
      <c r="A112" s="76"/>
      <c r="B112" s="250" t="s">
        <v>192</v>
      </c>
      <c r="C112" s="251"/>
      <c r="D112" s="251"/>
      <c r="E112" s="251"/>
      <c r="F112" s="251"/>
      <c r="G112" s="251"/>
      <c r="H112" s="251"/>
      <c r="I112" s="251"/>
      <c r="J112" s="251"/>
      <c r="K112" s="61"/>
      <c r="L112" s="61"/>
      <c r="M112" s="61"/>
      <c r="N112" s="61"/>
    </row>
    <row r="113" spans="1:14" ht="17" thickBot="1" x14ac:dyDescent="0.25">
      <c r="A113" s="76"/>
      <c r="B113" s="250" t="s">
        <v>191</v>
      </c>
      <c r="C113" s="251"/>
      <c r="D113" s="251"/>
      <c r="E113" s="251"/>
      <c r="F113" s="251"/>
      <c r="G113" s="251"/>
      <c r="H113" s="251"/>
      <c r="I113" s="251"/>
      <c r="J113" s="251"/>
      <c r="K113" s="61"/>
      <c r="L113" s="61"/>
      <c r="M113" s="61"/>
      <c r="N113" s="61"/>
    </row>
    <row r="114" spans="1:14" ht="17" thickBot="1" x14ac:dyDescent="0.25">
      <c r="A114" s="76"/>
      <c r="B114" s="250" t="s">
        <v>190</v>
      </c>
      <c r="C114" s="251"/>
      <c r="D114" s="251"/>
      <c r="E114" s="251"/>
      <c r="F114" s="251"/>
      <c r="G114" s="251"/>
      <c r="H114" s="251"/>
      <c r="I114" s="251"/>
      <c r="J114" s="251"/>
      <c r="K114" s="61"/>
      <c r="L114" s="61"/>
      <c r="M114" s="61"/>
      <c r="N114" s="61"/>
    </row>
    <row r="115" spans="1:14" ht="17" thickBot="1" x14ac:dyDescent="0.25">
      <c r="A115" s="76"/>
      <c r="B115" s="250" t="s">
        <v>189</v>
      </c>
      <c r="C115" s="251"/>
      <c r="D115" s="251"/>
      <c r="E115" s="251"/>
      <c r="F115" s="251"/>
      <c r="G115" s="251"/>
      <c r="H115" s="251"/>
      <c r="I115" s="251"/>
      <c r="J115" s="251"/>
      <c r="K115" s="61"/>
      <c r="L115" s="61"/>
      <c r="M115" s="61"/>
      <c r="N115" s="61"/>
    </row>
    <row r="116" spans="1:14" ht="17" thickBot="1" x14ac:dyDescent="0.25">
      <c r="A116" s="76"/>
      <c r="B116" s="250" t="s">
        <v>188</v>
      </c>
      <c r="C116" s="251"/>
      <c r="D116" s="251"/>
      <c r="E116" s="251"/>
      <c r="F116" s="251"/>
      <c r="G116" s="251"/>
      <c r="H116" s="251"/>
      <c r="I116" s="251"/>
      <c r="J116" s="251"/>
      <c r="K116" s="61"/>
      <c r="L116" s="61"/>
      <c r="M116" s="61"/>
      <c r="N116" s="61"/>
    </row>
    <row r="117" spans="1:14" ht="17" thickBot="1" x14ac:dyDescent="0.25">
      <c r="A117" s="76"/>
      <c r="B117" s="250" t="s">
        <v>187</v>
      </c>
      <c r="C117" s="251"/>
      <c r="D117" s="251"/>
      <c r="E117" s="251"/>
      <c r="F117" s="251"/>
      <c r="G117" s="251"/>
      <c r="H117" s="251"/>
      <c r="I117" s="251"/>
      <c r="J117" s="251"/>
      <c r="K117" s="61"/>
      <c r="L117" s="61"/>
      <c r="M117" s="61"/>
      <c r="N117" s="61"/>
    </row>
    <row r="118" spans="1:14" ht="17" thickBot="1" x14ac:dyDescent="0.25">
      <c r="A118" s="76"/>
      <c r="B118" s="250" t="s">
        <v>186</v>
      </c>
      <c r="C118" s="251"/>
      <c r="D118" s="251"/>
      <c r="E118" s="251"/>
      <c r="F118" s="251"/>
      <c r="G118" s="251"/>
      <c r="H118" s="251"/>
      <c r="I118" s="251"/>
      <c r="J118" s="251"/>
      <c r="K118" s="61"/>
      <c r="L118" s="61"/>
      <c r="M118" s="61"/>
      <c r="N118" s="61"/>
    </row>
    <row r="119" spans="1:14" ht="17" thickBot="1" x14ac:dyDescent="0.25">
      <c r="A119" s="76"/>
      <c r="B119" s="250" t="s">
        <v>185</v>
      </c>
      <c r="C119" s="251"/>
      <c r="D119" s="251"/>
      <c r="E119" s="251"/>
      <c r="F119" s="251"/>
      <c r="G119" s="251"/>
      <c r="H119" s="251"/>
      <c r="I119" s="251"/>
      <c r="J119" s="251"/>
      <c r="K119" s="61"/>
      <c r="L119" s="61"/>
      <c r="M119" s="61"/>
      <c r="N119" s="61"/>
    </row>
    <row r="120" spans="1:14" ht="17" thickBot="1" x14ac:dyDescent="0.25">
      <c r="A120" s="76"/>
      <c r="B120" s="250" t="s">
        <v>184</v>
      </c>
      <c r="C120" s="251"/>
      <c r="D120" s="251"/>
      <c r="E120" s="251"/>
      <c r="F120" s="251"/>
      <c r="G120" s="251"/>
      <c r="H120" s="251"/>
      <c r="I120" s="251"/>
      <c r="J120" s="251"/>
      <c r="K120" s="61"/>
      <c r="L120" s="61"/>
      <c r="M120" s="61"/>
      <c r="N120" s="61"/>
    </row>
    <row r="121" spans="1:14" ht="16" x14ac:dyDescent="0.2">
      <c r="A121" s="257" t="s">
        <v>125</v>
      </c>
      <c r="B121" s="257"/>
      <c r="C121" s="74">
        <f>SUM(A96:A120)</f>
        <v>0</v>
      </c>
      <c r="D121" s="61"/>
      <c r="E121" s="61"/>
      <c r="F121" s="61"/>
      <c r="G121" s="61"/>
      <c r="H121" s="61"/>
      <c r="I121" s="61"/>
      <c r="J121" s="61"/>
      <c r="K121" s="61"/>
      <c r="L121" s="61"/>
      <c r="M121" s="61"/>
      <c r="N121" s="61"/>
    </row>
    <row r="122" spans="1:14" ht="16" x14ac:dyDescent="0.2">
      <c r="A122" s="66"/>
      <c r="B122" s="66"/>
      <c r="C122" s="74"/>
      <c r="D122" s="61"/>
      <c r="E122" s="61"/>
      <c r="F122" s="61"/>
      <c r="G122" s="61"/>
      <c r="H122" s="61"/>
      <c r="I122" s="61"/>
      <c r="J122" s="61"/>
      <c r="K122" s="61"/>
      <c r="L122" s="61"/>
      <c r="M122" s="61"/>
      <c r="N122" s="61"/>
    </row>
    <row r="123" spans="1:14" ht="17" thickBot="1" x14ac:dyDescent="0.25">
      <c r="A123" s="77" t="s">
        <v>112</v>
      </c>
      <c r="B123" s="77"/>
      <c r="C123" s="61"/>
      <c r="D123" s="61"/>
      <c r="E123" s="61"/>
      <c r="F123" s="61"/>
      <c r="G123" s="61"/>
      <c r="H123" s="61"/>
      <c r="I123" s="61"/>
      <c r="J123" s="61"/>
      <c r="K123" s="61"/>
      <c r="L123" s="61"/>
      <c r="M123" s="61"/>
      <c r="N123" s="61"/>
    </row>
    <row r="124" spans="1:14" ht="17" thickBot="1" x14ac:dyDescent="0.25">
      <c r="A124" s="76"/>
      <c r="B124" s="250" t="s">
        <v>183</v>
      </c>
      <c r="C124" s="251"/>
      <c r="D124" s="251"/>
      <c r="E124" s="251"/>
      <c r="F124" s="251"/>
      <c r="G124" s="251"/>
      <c r="H124" s="251"/>
      <c r="I124" s="251"/>
      <c r="J124" s="251"/>
      <c r="K124" s="61"/>
      <c r="L124" s="61"/>
      <c r="M124" s="61"/>
      <c r="N124" s="61"/>
    </row>
    <row r="125" spans="1:14" ht="17" thickBot="1" x14ac:dyDescent="0.25">
      <c r="A125" s="76"/>
      <c r="B125" s="250" t="s">
        <v>182</v>
      </c>
      <c r="C125" s="251"/>
      <c r="D125" s="251"/>
      <c r="E125" s="251"/>
      <c r="F125" s="251"/>
      <c r="G125" s="251"/>
      <c r="H125" s="251"/>
      <c r="I125" s="251"/>
      <c r="J125" s="251"/>
      <c r="K125" s="61"/>
      <c r="L125" s="61"/>
      <c r="M125" s="61"/>
      <c r="N125" s="61"/>
    </row>
    <row r="126" spans="1:14" ht="17" thickBot="1" x14ac:dyDescent="0.25">
      <c r="A126" s="76"/>
      <c r="B126" s="250" t="s">
        <v>181</v>
      </c>
      <c r="C126" s="251"/>
      <c r="D126" s="251"/>
      <c r="E126" s="251"/>
      <c r="F126" s="251"/>
      <c r="G126" s="251"/>
      <c r="H126" s="251"/>
      <c r="I126" s="251"/>
      <c r="J126" s="251"/>
      <c r="K126" s="61"/>
      <c r="L126" s="61"/>
      <c r="M126" s="61"/>
      <c r="N126" s="61"/>
    </row>
    <row r="127" spans="1:14" ht="17" thickBot="1" x14ac:dyDescent="0.25">
      <c r="A127" s="76"/>
      <c r="B127" s="250" t="s">
        <v>180</v>
      </c>
      <c r="C127" s="251"/>
      <c r="D127" s="251"/>
      <c r="E127" s="251"/>
      <c r="F127" s="251"/>
      <c r="G127" s="251"/>
      <c r="H127" s="251"/>
      <c r="I127" s="251"/>
      <c r="J127" s="251"/>
      <c r="K127" s="61"/>
      <c r="L127" s="61"/>
      <c r="M127" s="61"/>
      <c r="N127" s="61"/>
    </row>
    <row r="128" spans="1:14" ht="17" thickBot="1" x14ac:dyDescent="0.25">
      <c r="A128" s="76"/>
      <c r="B128" s="250" t="s">
        <v>179</v>
      </c>
      <c r="C128" s="251"/>
      <c r="D128" s="251"/>
      <c r="E128" s="251"/>
      <c r="F128" s="251"/>
      <c r="G128" s="251"/>
      <c r="H128" s="251"/>
      <c r="I128" s="251"/>
      <c r="J128" s="251"/>
      <c r="K128" s="61"/>
      <c r="L128" s="61"/>
      <c r="M128" s="61"/>
      <c r="N128" s="61"/>
    </row>
    <row r="129" spans="1:14" ht="17" thickBot="1" x14ac:dyDescent="0.25">
      <c r="A129" s="76"/>
      <c r="B129" s="250" t="s">
        <v>178</v>
      </c>
      <c r="C129" s="251"/>
      <c r="D129" s="251"/>
      <c r="E129" s="251"/>
      <c r="F129" s="251"/>
      <c r="G129" s="251"/>
      <c r="H129" s="251"/>
      <c r="I129" s="251"/>
      <c r="J129" s="251"/>
      <c r="K129" s="61"/>
      <c r="L129" s="61"/>
      <c r="M129" s="61"/>
      <c r="N129" s="61"/>
    </row>
    <row r="130" spans="1:14" ht="17" thickBot="1" x14ac:dyDescent="0.25">
      <c r="A130" s="76"/>
      <c r="B130" s="250" t="s">
        <v>177</v>
      </c>
      <c r="C130" s="251"/>
      <c r="D130" s="251"/>
      <c r="E130" s="251"/>
      <c r="F130" s="251"/>
      <c r="G130" s="251"/>
      <c r="H130" s="251"/>
      <c r="I130" s="251"/>
      <c r="J130" s="251"/>
      <c r="K130" s="61"/>
      <c r="L130" s="61"/>
      <c r="M130" s="61"/>
      <c r="N130" s="61"/>
    </row>
    <row r="131" spans="1:14" ht="17" thickBot="1" x14ac:dyDescent="0.25">
      <c r="A131" s="76"/>
      <c r="B131" s="250" t="s">
        <v>176</v>
      </c>
      <c r="C131" s="251"/>
      <c r="D131" s="251"/>
      <c r="E131" s="251"/>
      <c r="F131" s="251"/>
      <c r="G131" s="251"/>
      <c r="H131" s="251"/>
      <c r="I131" s="251"/>
      <c r="J131" s="251"/>
      <c r="K131" s="61"/>
      <c r="L131" s="61"/>
      <c r="M131" s="61"/>
      <c r="N131" s="61"/>
    </row>
    <row r="132" spans="1:14" ht="17" thickBot="1" x14ac:dyDescent="0.25">
      <c r="A132" s="76"/>
      <c r="B132" s="250" t="s">
        <v>175</v>
      </c>
      <c r="C132" s="251"/>
      <c r="D132" s="251"/>
      <c r="E132" s="251"/>
      <c r="F132" s="251"/>
      <c r="G132" s="251"/>
      <c r="H132" s="251"/>
      <c r="I132" s="251"/>
      <c r="J132" s="251"/>
      <c r="K132" s="61"/>
      <c r="L132" s="61"/>
      <c r="M132" s="61"/>
      <c r="N132" s="61"/>
    </row>
    <row r="133" spans="1:14" ht="16" x14ac:dyDescent="0.2">
      <c r="A133" s="257" t="s">
        <v>125</v>
      </c>
      <c r="B133" s="257"/>
      <c r="C133" s="74">
        <f>SUM(A124:A132)</f>
        <v>0</v>
      </c>
      <c r="D133" s="61"/>
      <c r="E133" s="61"/>
      <c r="F133" s="61"/>
      <c r="G133" s="61"/>
      <c r="H133" s="61"/>
      <c r="I133" s="61"/>
      <c r="J133" s="61"/>
      <c r="K133" s="61"/>
      <c r="L133" s="61"/>
      <c r="M133" s="61"/>
      <c r="N133" s="61"/>
    </row>
    <row r="134" spans="1:14" ht="16" x14ac:dyDescent="0.2">
      <c r="A134" s="66"/>
      <c r="B134" s="66"/>
      <c r="C134" s="74"/>
      <c r="D134" s="61"/>
      <c r="E134" s="61"/>
      <c r="F134" s="61"/>
      <c r="G134" s="61"/>
      <c r="H134" s="61"/>
      <c r="I134" s="61"/>
      <c r="J134" s="61"/>
      <c r="K134" s="61"/>
      <c r="L134" s="61"/>
      <c r="M134" s="61"/>
      <c r="N134" s="61"/>
    </row>
    <row r="135" spans="1:14" ht="17" thickBot="1" x14ac:dyDescent="0.25">
      <c r="A135" s="77" t="s">
        <v>111</v>
      </c>
      <c r="B135" s="77"/>
      <c r="C135" s="61"/>
      <c r="D135" s="61"/>
      <c r="E135" s="61"/>
      <c r="F135" s="61"/>
      <c r="G135" s="61"/>
      <c r="H135" s="61"/>
      <c r="I135" s="61"/>
      <c r="J135" s="61"/>
      <c r="K135" s="61"/>
      <c r="L135" s="61"/>
      <c r="M135" s="61"/>
      <c r="N135" s="61"/>
    </row>
    <row r="136" spans="1:14" ht="17" thickBot="1" x14ac:dyDescent="0.25">
      <c r="A136" s="76"/>
      <c r="B136" s="250" t="s">
        <v>174</v>
      </c>
      <c r="C136" s="251"/>
      <c r="D136" s="251"/>
      <c r="E136" s="251"/>
      <c r="F136" s="251"/>
      <c r="G136" s="251"/>
      <c r="H136" s="251"/>
      <c r="I136" s="251"/>
      <c r="J136" s="251"/>
      <c r="K136" s="61"/>
      <c r="L136" s="61"/>
      <c r="M136" s="61"/>
      <c r="N136" s="61"/>
    </row>
    <row r="137" spans="1:14" ht="17" thickBot="1" x14ac:dyDescent="0.25">
      <c r="A137" s="76"/>
      <c r="B137" s="250" t="s">
        <v>173</v>
      </c>
      <c r="C137" s="251"/>
      <c r="D137" s="251"/>
      <c r="E137" s="251"/>
      <c r="F137" s="251"/>
      <c r="G137" s="251"/>
      <c r="H137" s="251"/>
      <c r="I137" s="251"/>
      <c r="J137" s="251"/>
      <c r="K137" s="61"/>
      <c r="L137" s="61"/>
      <c r="M137" s="61"/>
      <c r="N137" s="61"/>
    </row>
    <row r="138" spans="1:14" ht="17" thickBot="1" x14ac:dyDescent="0.25">
      <c r="A138" s="76"/>
      <c r="B138" s="250" t="s">
        <v>172</v>
      </c>
      <c r="C138" s="251"/>
      <c r="D138" s="251"/>
      <c r="E138" s="251"/>
      <c r="F138" s="251"/>
      <c r="G138" s="251"/>
      <c r="H138" s="251"/>
      <c r="I138" s="251"/>
      <c r="J138" s="251"/>
      <c r="K138" s="61"/>
      <c r="L138" s="61"/>
      <c r="M138" s="61"/>
      <c r="N138" s="61"/>
    </row>
    <row r="139" spans="1:14" ht="17" thickBot="1" x14ac:dyDescent="0.25">
      <c r="A139" s="76"/>
      <c r="B139" s="250" t="s">
        <v>171</v>
      </c>
      <c r="C139" s="251"/>
      <c r="D139" s="251"/>
      <c r="E139" s="251"/>
      <c r="F139" s="251"/>
      <c r="G139" s="251"/>
      <c r="H139" s="251"/>
      <c r="I139" s="251"/>
      <c r="J139" s="251"/>
      <c r="K139" s="61"/>
      <c r="L139" s="61"/>
      <c r="M139" s="61"/>
      <c r="N139" s="61"/>
    </row>
    <row r="140" spans="1:14" ht="17" thickBot="1" x14ac:dyDescent="0.25">
      <c r="A140" s="76"/>
      <c r="B140" s="250" t="s">
        <v>170</v>
      </c>
      <c r="C140" s="251"/>
      <c r="D140" s="251"/>
      <c r="E140" s="251"/>
      <c r="F140" s="251"/>
      <c r="G140" s="251"/>
      <c r="H140" s="251"/>
      <c r="I140" s="251"/>
      <c r="J140" s="251"/>
      <c r="K140" s="61"/>
      <c r="L140" s="61"/>
      <c r="M140" s="61"/>
      <c r="N140" s="61"/>
    </row>
    <row r="141" spans="1:14" ht="17" thickBot="1" x14ac:dyDescent="0.25">
      <c r="A141" s="76"/>
      <c r="B141" s="250" t="s">
        <v>169</v>
      </c>
      <c r="C141" s="251"/>
      <c r="D141" s="251"/>
      <c r="E141" s="251"/>
      <c r="F141" s="251"/>
      <c r="G141" s="251"/>
      <c r="H141" s="251"/>
      <c r="I141" s="251"/>
      <c r="J141" s="251"/>
      <c r="K141" s="61"/>
      <c r="L141" s="61"/>
      <c r="M141" s="61"/>
      <c r="N141" s="61"/>
    </row>
    <row r="142" spans="1:14" ht="17" thickBot="1" x14ac:dyDescent="0.25">
      <c r="A142" s="76"/>
      <c r="B142" s="250" t="s">
        <v>168</v>
      </c>
      <c r="C142" s="251"/>
      <c r="D142" s="251"/>
      <c r="E142" s="251"/>
      <c r="F142" s="251"/>
      <c r="G142" s="251"/>
      <c r="H142" s="251"/>
      <c r="I142" s="251"/>
      <c r="J142" s="251"/>
      <c r="K142" s="61"/>
      <c r="L142" s="61"/>
      <c r="M142" s="61"/>
      <c r="N142" s="61"/>
    </row>
    <row r="143" spans="1:14" ht="17" thickBot="1" x14ac:dyDescent="0.25">
      <c r="A143" s="76"/>
      <c r="B143" s="250" t="s">
        <v>167</v>
      </c>
      <c r="C143" s="251"/>
      <c r="D143" s="251"/>
      <c r="E143" s="251"/>
      <c r="F143" s="251"/>
      <c r="G143" s="251"/>
      <c r="H143" s="251"/>
      <c r="I143" s="251"/>
      <c r="J143" s="251"/>
      <c r="K143" s="61"/>
      <c r="L143" s="61"/>
      <c r="M143" s="61"/>
      <c r="N143" s="61"/>
    </row>
    <row r="144" spans="1:14" ht="17" thickBot="1" x14ac:dyDescent="0.25">
      <c r="A144" s="76"/>
      <c r="B144" s="250" t="s">
        <v>166</v>
      </c>
      <c r="C144" s="251"/>
      <c r="D144" s="251"/>
      <c r="E144" s="251"/>
      <c r="F144" s="251"/>
      <c r="G144" s="251"/>
      <c r="H144" s="251"/>
      <c r="I144" s="251"/>
      <c r="J144" s="251"/>
      <c r="K144" s="61"/>
      <c r="L144" s="61"/>
      <c r="M144" s="61"/>
      <c r="N144" s="61"/>
    </row>
    <row r="145" spans="1:14" ht="17" thickBot="1" x14ac:dyDescent="0.25">
      <c r="A145" s="76"/>
      <c r="B145" s="250" t="s">
        <v>165</v>
      </c>
      <c r="C145" s="251"/>
      <c r="D145" s="251"/>
      <c r="E145" s="251"/>
      <c r="F145" s="251"/>
      <c r="G145" s="251"/>
      <c r="H145" s="251"/>
      <c r="I145" s="251"/>
      <c r="J145" s="251"/>
      <c r="K145" s="61"/>
      <c r="L145" s="61"/>
      <c r="M145" s="61"/>
      <c r="N145" s="61"/>
    </row>
    <row r="146" spans="1:14" ht="17" thickBot="1" x14ac:dyDescent="0.25">
      <c r="A146" s="76"/>
      <c r="B146" s="250" t="s">
        <v>164</v>
      </c>
      <c r="C146" s="251"/>
      <c r="D146" s="251"/>
      <c r="E146" s="251"/>
      <c r="F146" s="251"/>
      <c r="G146" s="251"/>
      <c r="H146" s="251"/>
      <c r="I146" s="251"/>
      <c r="J146" s="251"/>
      <c r="K146" s="61"/>
      <c r="L146" s="61"/>
      <c r="M146" s="61"/>
      <c r="N146" s="61"/>
    </row>
    <row r="147" spans="1:14" ht="17" thickBot="1" x14ac:dyDescent="0.25">
      <c r="A147" s="76"/>
      <c r="B147" s="250" t="s">
        <v>163</v>
      </c>
      <c r="C147" s="251"/>
      <c r="D147" s="251"/>
      <c r="E147" s="251"/>
      <c r="F147" s="251"/>
      <c r="G147" s="251"/>
      <c r="H147" s="251"/>
      <c r="I147" s="251"/>
      <c r="J147" s="251"/>
      <c r="K147" s="61"/>
      <c r="L147" s="61"/>
      <c r="M147" s="61"/>
      <c r="N147" s="61"/>
    </row>
    <row r="148" spans="1:14" ht="17" thickBot="1" x14ac:dyDescent="0.25">
      <c r="A148" s="76"/>
      <c r="B148" s="250" t="s">
        <v>162</v>
      </c>
      <c r="C148" s="251"/>
      <c r="D148" s="251"/>
      <c r="E148" s="251"/>
      <c r="F148" s="251"/>
      <c r="G148" s="251"/>
      <c r="H148" s="251"/>
      <c r="I148" s="251"/>
      <c r="J148" s="251"/>
      <c r="K148" s="61"/>
      <c r="L148" s="61"/>
      <c r="M148" s="61"/>
      <c r="N148" s="61"/>
    </row>
    <row r="149" spans="1:14" ht="17" thickBot="1" x14ac:dyDescent="0.25">
      <c r="A149" s="76"/>
      <c r="B149" s="250" t="s">
        <v>161</v>
      </c>
      <c r="C149" s="251"/>
      <c r="D149" s="251"/>
      <c r="E149" s="251"/>
      <c r="F149" s="251"/>
      <c r="G149" s="251"/>
      <c r="H149" s="251"/>
      <c r="I149" s="251"/>
      <c r="J149" s="251"/>
      <c r="K149" s="61"/>
      <c r="L149" s="61"/>
      <c r="M149" s="61"/>
      <c r="N149" s="61"/>
    </row>
    <row r="150" spans="1:14" ht="17" thickBot="1" x14ac:dyDescent="0.25">
      <c r="A150" s="76"/>
      <c r="B150" s="250" t="s">
        <v>160</v>
      </c>
      <c r="C150" s="251"/>
      <c r="D150" s="251"/>
      <c r="E150" s="251"/>
      <c r="F150" s="251"/>
      <c r="G150" s="251"/>
      <c r="H150" s="251"/>
      <c r="I150" s="251"/>
      <c r="J150" s="251"/>
      <c r="K150" s="61"/>
      <c r="L150" s="61"/>
      <c r="M150" s="61"/>
      <c r="N150" s="61"/>
    </row>
    <row r="151" spans="1:14" ht="17" thickBot="1" x14ac:dyDescent="0.25">
      <c r="A151" s="76"/>
      <c r="B151" s="250" t="s">
        <v>159</v>
      </c>
      <c r="C151" s="251"/>
      <c r="D151" s="251"/>
      <c r="E151" s="251"/>
      <c r="F151" s="251"/>
      <c r="G151" s="251"/>
      <c r="H151" s="251"/>
      <c r="I151" s="251"/>
      <c r="J151" s="251"/>
      <c r="K151" s="61"/>
      <c r="L151" s="61"/>
      <c r="M151" s="61"/>
      <c r="N151" s="61"/>
    </row>
    <row r="152" spans="1:14" ht="17" thickBot="1" x14ac:dyDescent="0.25">
      <c r="A152" s="76"/>
      <c r="B152" s="250" t="s">
        <v>158</v>
      </c>
      <c r="C152" s="251"/>
      <c r="D152" s="251"/>
      <c r="E152" s="251"/>
      <c r="F152" s="251"/>
      <c r="G152" s="251"/>
      <c r="H152" s="251"/>
      <c r="I152" s="251"/>
      <c r="J152" s="251"/>
      <c r="K152" s="61"/>
      <c r="L152" s="61"/>
      <c r="M152" s="61"/>
      <c r="N152" s="61"/>
    </row>
    <row r="153" spans="1:14" ht="17" thickBot="1" x14ac:dyDescent="0.25">
      <c r="A153" s="76"/>
      <c r="B153" s="250" t="s">
        <v>157</v>
      </c>
      <c r="C153" s="251"/>
      <c r="D153" s="251"/>
      <c r="E153" s="251"/>
      <c r="F153" s="251"/>
      <c r="G153" s="251"/>
      <c r="H153" s="251"/>
      <c r="I153" s="251"/>
      <c r="J153" s="251"/>
      <c r="K153" s="61"/>
      <c r="L153" s="61"/>
      <c r="M153" s="61"/>
      <c r="N153" s="61"/>
    </row>
    <row r="154" spans="1:14" ht="17" thickBot="1" x14ac:dyDescent="0.25">
      <c r="A154" s="76"/>
      <c r="B154" s="250" t="s">
        <v>156</v>
      </c>
      <c r="C154" s="251"/>
      <c r="D154" s="251"/>
      <c r="E154" s="251"/>
      <c r="F154" s="251"/>
      <c r="G154" s="251"/>
      <c r="H154" s="251"/>
      <c r="I154" s="251"/>
      <c r="J154" s="251"/>
      <c r="K154" s="61"/>
      <c r="L154" s="61"/>
      <c r="M154" s="61"/>
      <c r="N154" s="61"/>
    </row>
    <row r="155" spans="1:14" ht="17" thickBot="1" x14ac:dyDescent="0.25">
      <c r="A155" s="76"/>
      <c r="B155" s="250" t="s">
        <v>155</v>
      </c>
      <c r="C155" s="251"/>
      <c r="D155" s="251"/>
      <c r="E155" s="251"/>
      <c r="F155" s="251"/>
      <c r="G155" s="251"/>
      <c r="H155" s="251"/>
      <c r="I155" s="251"/>
      <c r="J155" s="251"/>
      <c r="K155" s="61"/>
      <c r="L155" s="61"/>
      <c r="M155" s="61"/>
      <c r="N155" s="61"/>
    </row>
    <row r="156" spans="1:14" ht="17" thickBot="1" x14ac:dyDescent="0.25">
      <c r="A156" s="76"/>
      <c r="B156" s="250" t="s">
        <v>154</v>
      </c>
      <c r="C156" s="251"/>
      <c r="D156" s="251"/>
      <c r="E156" s="251"/>
      <c r="F156" s="251"/>
      <c r="G156" s="251"/>
      <c r="H156" s="251"/>
      <c r="I156" s="251"/>
      <c r="J156" s="251"/>
      <c r="K156" s="61"/>
      <c r="L156" s="61"/>
      <c r="M156" s="61"/>
      <c r="N156" s="61"/>
    </row>
    <row r="157" spans="1:14" ht="17" thickBot="1" x14ac:dyDescent="0.25">
      <c r="A157" s="76"/>
      <c r="B157" s="250" t="s">
        <v>153</v>
      </c>
      <c r="C157" s="251"/>
      <c r="D157" s="251"/>
      <c r="E157" s="251"/>
      <c r="F157" s="251"/>
      <c r="G157" s="251"/>
      <c r="H157" s="251"/>
      <c r="I157" s="251"/>
      <c r="J157" s="251"/>
      <c r="K157" s="61"/>
      <c r="L157" s="61"/>
      <c r="M157" s="61"/>
      <c r="N157" s="61"/>
    </row>
    <row r="158" spans="1:14" ht="17" thickBot="1" x14ac:dyDescent="0.25">
      <c r="A158" s="76"/>
      <c r="B158" s="250" t="s">
        <v>152</v>
      </c>
      <c r="C158" s="251"/>
      <c r="D158" s="251"/>
      <c r="E158" s="251"/>
      <c r="F158" s="251"/>
      <c r="G158" s="251"/>
      <c r="H158" s="251"/>
      <c r="I158" s="251"/>
      <c r="J158" s="251"/>
      <c r="K158" s="61"/>
      <c r="L158" s="61"/>
      <c r="M158" s="61"/>
      <c r="N158" s="61"/>
    </row>
    <row r="159" spans="1:14" ht="16" x14ac:dyDescent="0.2">
      <c r="A159" s="257" t="s">
        <v>125</v>
      </c>
      <c r="B159" s="257"/>
      <c r="C159" s="74">
        <f>SUM(A136:A158)</f>
        <v>0</v>
      </c>
      <c r="D159" s="61"/>
      <c r="E159" s="61"/>
      <c r="F159" s="61"/>
      <c r="G159" s="61"/>
      <c r="H159" s="61"/>
      <c r="I159" s="61"/>
      <c r="J159" s="61"/>
      <c r="K159" s="61"/>
      <c r="L159" s="61"/>
      <c r="M159" s="61"/>
      <c r="N159" s="61"/>
    </row>
    <row r="160" spans="1:14" ht="16" x14ac:dyDescent="0.2">
      <c r="A160" s="66"/>
      <c r="B160" s="66"/>
      <c r="C160" s="74"/>
      <c r="D160" s="61"/>
      <c r="E160" s="61"/>
      <c r="F160" s="61"/>
      <c r="G160" s="61"/>
      <c r="H160" s="61"/>
      <c r="I160" s="61"/>
      <c r="J160" s="61"/>
      <c r="K160" s="61"/>
      <c r="L160" s="61"/>
      <c r="M160" s="61"/>
      <c r="N160" s="61"/>
    </row>
    <row r="161" spans="1:14" ht="17" thickBot="1" x14ac:dyDescent="0.25">
      <c r="A161" s="77" t="s">
        <v>110</v>
      </c>
      <c r="B161" s="77"/>
      <c r="C161" s="61"/>
      <c r="D161" s="61"/>
      <c r="E161" s="61"/>
      <c r="F161" s="61"/>
      <c r="G161" s="61"/>
      <c r="H161" s="61"/>
      <c r="I161" s="61"/>
      <c r="J161" s="61"/>
      <c r="K161" s="61"/>
      <c r="L161" s="61"/>
      <c r="M161" s="61"/>
      <c r="N161" s="61"/>
    </row>
    <row r="162" spans="1:14" ht="17" thickBot="1" x14ac:dyDescent="0.25">
      <c r="A162" s="76"/>
      <c r="B162" s="250" t="s">
        <v>151</v>
      </c>
      <c r="C162" s="251"/>
      <c r="D162" s="251"/>
      <c r="E162" s="251"/>
      <c r="F162" s="251"/>
      <c r="G162" s="251"/>
      <c r="H162" s="251"/>
      <c r="I162" s="251"/>
      <c r="J162" s="251"/>
      <c r="K162" s="61"/>
      <c r="L162" s="61"/>
      <c r="M162" s="61"/>
      <c r="N162" s="61"/>
    </row>
    <row r="163" spans="1:14" ht="17" thickBot="1" x14ac:dyDescent="0.25">
      <c r="A163" s="76"/>
      <c r="B163" s="250" t="s">
        <v>150</v>
      </c>
      <c r="C163" s="251"/>
      <c r="D163" s="251"/>
      <c r="E163" s="251"/>
      <c r="F163" s="251"/>
      <c r="G163" s="251"/>
      <c r="H163" s="251"/>
      <c r="I163" s="251"/>
      <c r="J163" s="251"/>
      <c r="K163" s="61"/>
      <c r="L163" s="61"/>
      <c r="M163" s="61"/>
      <c r="N163" s="61"/>
    </row>
    <row r="164" spans="1:14" ht="17" thickBot="1" x14ac:dyDescent="0.25">
      <c r="A164" s="76"/>
      <c r="B164" s="250" t="s">
        <v>149</v>
      </c>
      <c r="C164" s="251"/>
      <c r="D164" s="251"/>
      <c r="E164" s="251"/>
      <c r="F164" s="251"/>
      <c r="G164" s="251"/>
      <c r="H164" s="251"/>
      <c r="I164" s="251"/>
      <c r="J164" s="251"/>
      <c r="K164" s="61"/>
      <c r="L164" s="61"/>
      <c r="M164" s="61"/>
      <c r="N164" s="61"/>
    </row>
    <row r="165" spans="1:14" ht="17" thickBot="1" x14ac:dyDescent="0.25">
      <c r="A165" s="76"/>
      <c r="B165" s="250" t="s">
        <v>148</v>
      </c>
      <c r="C165" s="251"/>
      <c r="D165" s="251"/>
      <c r="E165" s="251"/>
      <c r="F165" s="251"/>
      <c r="G165" s="251"/>
      <c r="H165" s="251"/>
      <c r="I165" s="251"/>
      <c r="J165" s="251"/>
      <c r="K165" s="61"/>
      <c r="L165" s="61"/>
      <c r="M165" s="61"/>
      <c r="N165" s="61"/>
    </row>
    <row r="166" spans="1:14" ht="17" thickBot="1" x14ac:dyDescent="0.25">
      <c r="A166" s="76"/>
      <c r="B166" s="250" t="s">
        <v>147</v>
      </c>
      <c r="C166" s="251"/>
      <c r="D166" s="251"/>
      <c r="E166" s="251"/>
      <c r="F166" s="251"/>
      <c r="G166" s="251"/>
      <c r="H166" s="251"/>
      <c r="I166" s="251"/>
      <c r="J166" s="251"/>
      <c r="K166" s="61"/>
      <c r="L166" s="61"/>
      <c r="M166" s="61"/>
      <c r="N166" s="61"/>
    </row>
    <row r="167" spans="1:14" ht="17" thickBot="1" x14ac:dyDescent="0.25">
      <c r="A167" s="76"/>
      <c r="B167" s="250" t="s">
        <v>146</v>
      </c>
      <c r="C167" s="251"/>
      <c r="D167" s="251"/>
      <c r="E167" s="251"/>
      <c r="F167" s="251"/>
      <c r="G167" s="251"/>
      <c r="H167" s="251"/>
      <c r="I167" s="251"/>
      <c r="J167" s="251"/>
      <c r="K167" s="61"/>
      <c r="L167" s="61"/>
      <c r="M167" s="61"/>
      <c r="N167" s="61"/>
    </row>
    <row r="168" spans="1:14" ht="17" thickBot="1" x14ac:dyDescent="0.25">
      <c r="A168" s="76"/>
      <c r="B168" s="250" t="s">
        <v>145</v>
      </c>
      <c r="C168" s="251"/>
      <c r="D168" s="251"/>
      <c r="E168" s="251"/>
      <c r="F168" s="251"/>
      <c r="G168" s="251"/>
      <c r="H168" s="251"/>
      <c r="I168" s="251"/>
      <c r="J168" s="251"/>
      <c r="K168" s="61"/>
      <c r="L168" s="61"/>
      <c r="M168" s="61"/>
      <c r="N168" s="61"/>
    </row>
    <row r="169" spans="1:14" ht="17" thickBot="1" x14ac:dyDescent="0.25">
      <c r="A169" s="76"/>
      <c r="B169" s="250" t="s">
        <v>144</v>
      </c>
      <c r="C169" s="251"/>
      <c r="D169" s="251"/>
      <c r="E169" s="251"/>
      <c r="F169" s="251"/>
      <c r="G169" s="251"/>
      <c r="H169" s="251"/>
      <c r="I169" s="251"/>
      <c r="J169" s="251"/>
      <c r="K169" s="61"/>
      <c r="L169" s="61"/>
      <c r="M169" s="61"/>
      <c r="N169" s="61"/>
    </row>
    <row r="170" spans="1:14" ht="17" thickBot="1" x14ac:dyDescent="0.25">
      <c r="A170" s="76"/>
      <c r="B170" s="250" t="s">
        <v>143</v>
      </c>
      <c r="C170" s="251"/>
      <c r="D170" s="251"/>
      <c r="E170" s="251"/>
      <c r="F170" s="251"/>
      <c r="G170" s="251"/>
      <c r="H170" s="251"/>
      <c r="I170" s="251"/>
      <c r="J170" s="251"/>
      <c r="K170" s="61"/>
      <c r="L170" s="61"/>
      <c r="M170" s="61"/>
      <c r="N170" s="61"/>
    </row>
    <row r="171" spans="1:14" ht="17" thickBot="1" x14ac:dyDescent="0.25">
      <c r="A171" s="76"/>
      <c r="B171" s="250" t="s">
        <v>142</v>
      </c>
      <c r="C171" s="251"/>
      <c r="D171" s="251"/>
      <c r="E171" s="251"/>
      <c r="F171" s="251"/>
      <c r="G171" s="251"/>
      <c r="H171" s="251"/>
      <c r="I171" s="251"/>
      <c r="J171" s="251"/>
      <c r="K171" s="61"/>
      <c r="L171" s="61"/>
      <c r="M171" s="61"/>
      <c r="N171" s="61"/>
    </row>
    <row r="172" spans="1:14" ht="17" thickBot="1" x14ac:dyDescent="0.25">
      <c r="A172" s="76"/>
      <c r="B172" s="250" t="s">
        <v>141</v>
      </c>
      <c r="C172" s="251"/>
      <c r="D172" s="251"/>
      <c r="E172" s="251"/>
      <c r="F172" s="251"/>
      <c r="G172" s="251"/>
      <c r="H172" s="251"/>
      <c r="I172" s="251"/>
      <c r="J172" s="251"/>
      <c r="K172" s="61"/>
      <c r="L172" s="61"/>
      <c r="M172" s="61"/>
      <c r="N172" s="61"/>
    </row>
    <row r="173" spans="1:14" ht="17" thickBot="1" x14ac:dyDescent="0.25">
      <c r="A173" s="76"/>
      <c r="B173" s="250" t="s">
        <v>140</v>
      </c>
      <c r="C173" s="251"/>
      <c r="D173" s="251"/>
      <c r="E173" s="251"/>
      <c r="F173" s="251"/>
      <c r="G173" s="251"/>
      <c r="H173" s="251"/>
      <c r="I173" s="251"/>
      <c r="J173" s="251"/>
      <c r="K173" s="61"/>
      <c r="L173" s="61"/>
      <c r="M173" s="61"/>
      <c r="N173" s="61"/>
    </row>
    <row r="174" spans="1:14" ht="17" thickBot="1" x14ac:dyDescent="0.25">
      <c r="A174" s="76"/>
      <c r="B174" s="250" t="s">
        <v>139</v>
      </c>
      <c r="C174" s="251"/>
      <c r="D174" s="251"/>
      <c r="E174" s="251"/>
      <c r="F174" s="251"/>
      <c r="G174" s="251"/>
      <c r="H174" s="251"/>
      <c r="I174" s="251"/>
      <c r="J174" s="251"/>
      <c r="K174" s="61"/>
      <c r="L174" s="61"/>
      <c r="M174" s="61"/>
      <c r="N174" s="61"/>
    </row>
    <row r="175" spans="1:14" ht="17" thickBot="1" x14ac:dyDescent="0.25">
      <c r="A175" s="76"/>
      <c r="B175" s="250" t="s">
        <v>138</v>
      </c>
      <c r="C175" s="251"/>
      <c r="D175" s="251"/>
      <c r="E175" s="251"/>
      <c r="F175" s="251"/>
      <c r="G175" s="251"/>
      <c r="H175" s="251"/>
      <c r="I175" s="251"/>
      <c r="J175" s="251"/>
      <c r="K175" s="61"/>
      <c r="L175" s="61"/>
      <c r="M175" s="61"/>
      <c r="N175" s="61"/>
    </row>
    <row r="176" spans="1:14" ht="17" thickBot="1" x14ac:dyDescent="0.25">
      <c r="A176" s="76"/>
      <c r="B176" s="250" t="s">
        <v>137</v>
      </c>
      <c r="C176" s="251"/>
      <c r="D176" s="251"/>
      <c r="E176" s="251"/>
      <c r="F176" s="251"/>
      <c r="G176" s="251"/>
      <c r="H176" s="251"/>
      <c r="I176" s="251"/>
      <c r="J176" s="251"/>
      <c r="K176" s="61"/>
      <c r="L176" s="61"/>
      <c r="M176" s="61"/>
      <c r="N176" s="61"/>
    </row>
    <row r="177" spans="1:14" ht="17" thickBot="1" x14ac:dyDescent="0.25">
      <c r="A177" s="76"/>
      <c r="B177" s="250" t="s">
        <v>136</v>
      </c>
      <c r="C177" s="251"/>
      <c r="D177" s="251"/>
      <c r="E177" s="251"/>
      <c r="F177" s="251"/>
      <c r="G177" s="251"/>
      <c r="H177" s="251"/>
      <c r="I177" s="251"/>
      <c r="J177" s="251"/>
      <c r="K177" s="61"/>
      <c r="L177" s="61"/>
      <c r="M177" s="61"/>
      <c r="N177" s="61"/>
    </row>
    <row r="178" spans="1:14" ht="17" thickBot="1" x14ac:dyDescent="0.25">
      <c r="A178" s="76"/>
      <c r="B178" s="250" t="s">
        <v>135</v>
      </c>
      <c r="C178" s="251"/>
      <c r="D178" s="251"/>
      <c r="E178" s="251"/>
      <c r="F178" s="251"/>
      <c r="G178" s="251"/>
      <c r="H178" s="251"/>
      <c r="I178" s="251"/>
      <c r="J178" s="251"/>
      <c r="K178" s="61"/>
      <c r="L178" s="61"/>
      <c r="M178" s="61"/>
      <c r="N178" s="61"/>
    </row>
    <row r="179" spans="1:14" ht="17" thickBot="1" x14ac:dyDescent="0.25">
      <c r="A179" s="76"/>
      <c r="B179" s="250" t="s">
        <v>134</v>
      </c>
      <c r="C179" s="251"/>
      <c r="D179" s="251"/>
      <c r="E179" s="251"/>
      <c r="F179" s="251"/>
      <c r="G179" s="251"/>
      <c r="H179" s="251"/>
      <c r="I179" s="251"/>
      <c r="J179" s="251"/>
      <c r="K179" s="61"/>
      <c r="L179" s="61"/>
      <c r="M179" s="61"/>
      <c r="N179" s="61"/>
    </row>
    <row r="180" spans="1:14" ht="17" thickBot="1" x14ac:dyDescent="0.25">
      <c r="A180" s="76"/>
      <c r="B180" s="250" t="s">
        <v>133</v>
      </c>
      <c r="C180" s="251"/>
      <c r="D180" s="251"/>
      <c r="E180" s="251"/>
      <c r="F180" s="251"/>
      <c r="G180" s="251"/>
      <c r="H180" s="251"/>
      <c r="I180" s="251"/>
      <c r="J180" s="251"/>
      <c r="K180" s="61"/>
      <c r="L180" s="61"/>
      <c r="M180" s="61"/>
      <c r="N180" s="61"/>
    </row>
    <row r="181" spans="1:14" ht="17" thickBot="1" x14ac:dyDescent="0.25">
      <c r="A181" s="76"/>
      <c r="B181" s="250" t="s">
        <v>132</v>
      </c>
      <c r="C181" s="251"/>
      <c r="D181" s="251"/>
      <c r="E181" s="251"/>
      <c r="F181" s="251"/>
      <c r="G181" s="251"/>
      <c r="H181" s="251"/>
      <c r="I181" s="251"/>
      <c r="J181" s="251"/>
      <c r="K181" s="61"/>
      <c r="L181" s="61"/>
      <c r="M181" s="61"/>
      <c r="N181" s="61"/>
    </row>
    <row r="182" spans="1:14" ht="17" thickBot="1" x14ac:dyDescent="0.25">
      <c r="A182" s="76"/>
      <c r="B182" s="250" t="s">
        <v>131</v>
      </c>
      <c r="C182" s="251"/>
      <c r="D182" s="251"/>
      <c r="E182" s="251"/>
      <c r="F182" s="251"/>
      <c r="G182" s="251"/>
      <c r="H182" s="251"/>
      <c r="I182" s="251"/>
      <c r="J182" s="251"/>
      <c r="K182" s="61"/>
      <c r="L182" s="61"/>
      <c r="M182" s="61"/>
      <c r="N182" s="61"/>
    </row>
    <row r="183" spans="1:14" ht="17" thickBot="1" x14ac:dyDescent="0.25">
      <c r="A183" s="76"/>
      <c r="B183" s="250" t="s">
        <v>130</v>
      </c>
      <c r="C183" s="251"/>
      <c r="D183" s="251"/>
      <c r="E183" s="251"/>
      <c r="F183" s="251"/>
      <c r="G183" s="251"/>
      <c r="H183" s="251"/>
      <c r="I183" s="251"/>
      <c r="J183" s="251"/>
      <c r="K183" s="61"/>
      <c r="L183" s="61"/>
      <c r="M183" s="61"/>
      <c r="N183" s="61"/>
    </row>
    <row r="184" spans="1:14" ht="17" thickBot="1" x14ac:dyDescent="0.25">
      <c r="A184" s="76"/>
      <c r="B184" s="250" t="s">
        <v>129</v>
      </c>
      <c r="C184" s="251"/>
      <c r="D184" s="251"/>
      <c r="E184" s="251"/>
      <c r="F184" s="251"/>
      <c r="G184" s="251"/>
      <c r="H184" s="251"/>
      <c r="I184" s="251"/>
      <c r="J184" s="251"/>
      <c r="K184" s="61"/>
      <c r="L184" s="61"/>
      <c r="M184" s="61"/>
      <c r="N184" s="61"/>
    </row>
    <row r="185" spans="1:14" ht="17" thickBot="1" x14ac:dyDescent="0.25">
      <c r="A185" s="76"/>
      <c r="B185" s="250" t="s">
        <v>128</v>
      </c>
      <c r="C185" s="251"/>
      <c r="D185" s="251"/>
      <c r="E185" s="251"/>
      <c r="F185" s="251"/>
      <c r="G185" s="251"/>
      <c r="H185" s="251"/>
      <c r="I185" s="251"/>
      <c r="J185" s="251"/>
      <c r="K185" s="61"/>
      <c r="L185" s="61"/>
      <c r="M185" s="61"/>
      <c r="N185" s="61"/>
    </row>
    <row r="186" spans="1:14" ht="17" thickBot="1" x14ac:dyDescent="0.25">
      <c r="A186" s="76"/>
      <c r="B186" s="250" t="s">
        <v>127</v>
      </c>
      <c r="C186" s="251"/>
      <c r="D186" s="251"/>
      <c r="E186" s="251"/>
      <c r="F186" s="251"/>
      <c r="G186" s="251"/>
      <c r="H186" s="251"/>
      <c r="I186" s="251"/>
      <c r="J186" s="251"/>
      <c r="K186" s="61"/>
      <c r="L186" s="61"/>
      <c r="M186" s="61"/>
      <c r="N186" s="61"/>
    </row>
    <row r="187" spans="1:14" ht="17" thickBot="1" x14ac:dyDescent="0.25">
      <c r="A187" s="76"/>
      <c r="B187" s="250" t="s">
        <v>126</v>
      </c>
      <c r="C187" s="251"/>
      <c r="D187" s="251"/>
      <c r="E187" s="251"/>
      <c r="F187" s="251"/>
      <c r="G187" s="251"/>
      <c r="H187" s="251"/>
      <c r="I187" s="251"/>
      <c r="J187" s="251"/>
      <c r="K187" s="61"/>
      <c r="L187" s="61"/>
      <c r="M187" s="61"/>
      <c r="N187" s="61"/>
    </row>
    <row r="188" spans="1:14" ht="16" x14ac:dyDescent="0.2">
      <c r="A188" s="257" t="s">
        <v>125</v>
      </c>
      <c r="B188" s="257"/>
      <c r="C188" s="74">
        <f>SUM(A162:A187)</f>
        <v>0</v>
      </c>
      <c r="D188" s="61"/>
      <c r="E188" s="61"/>
      <c r="F188" s="61"/>
      <c r="G188" s="61"/>
      <c r="H188" s="61"/>
      <c r="I188" s="61"/>
      <c r="J188" s="61"/>
      <c r="K188" s="61"/>
      <c r="L188" s="61"/>
      <c r="M188" s="61"/>
      <c r="N188" s="61"/>
    </row>
    <row r="189" spans="1:14" ht="16" x14ac:dyDescent="0.2">
      <c r="A189" s="66"/>
      <c r="B189" s="66"/>
      <c r="C189" s="74"/>
      <c r="D189" s="61"/>
      <c r="E189" s="61"/>
      <c r="F189" s="61"/>
      <c r="G189" s="61"/>
      <c r="H189" s="61"/>
      <c r="I189" s="61"/>
      <c r="J189" s="61"/>
      <c r="K189" s="61"/>
      <c r="L189" s="61"/>
      <c r="M189" s="61"/>
      <c r="N189" s="61"/>
    </row>
    <row r="190" spans="1:14" ht="16" x14ac:dyDescent="0.2">
      <c r="A190" s="66"/>
      <c r="B190" s="66"/>
      <c r="C190" s="74"/>
      <c r="D190" s="61"/>
      <c r="E190" s="61"/>
      <c r="F190" s="61"/>
      <c r="G190" s="61"/>
      <c r="H190" s="61"/>
      <c r="I190" s="61"/>
      <c r="J190" s="61"/>
      <c r="K190" s="61"/>
      <c r="L190" s="61"/>
      <c r="M190" s="61"/>
      <c r="N190" s="61"/>
    </row>
    <row r="191" spans="1:14" ht="30.75" customHeight="1" x14ac:dyDescent="0.2">
      <c r="A191" s="261" t="s">
        <v>124</v>
      </c>
      <c r="B191" s="261"/>
      <c r="C191" s="261"/>
      <c r="D191" s="261"/>
      <c r="E191" s="261"/>
      <c r="F191" s="261"/>
      <c r="G191" s="261"/>
      <c r="H191" s="261"/>
      <c r="I191" s="261"/>
      <c r="J191" s="261"/>
    </row>
    <row r="192" spans="1:14" ht="17" thickBot="1" x14ac:dyDescent="0.25">
      <c r="A192" s="73"/>
      <c r="B192" s="73"/>
    </row>
    <row r="193" spans="1:28" ht="16" thickBot="1" x14ac:dyDescent="0.25">
      <c r="A193" s="262" t="s">
        <v>123</v>
      </c>
      <c r="B193" s="262"/>
      <c r="C193" s="262"/>
      <c r="D193" s="262"/>
      <c r="E193" s="262"/>
      <c r="F193" s="262"/>
      <c r="G193" s="262"/>
      <c r="H193" s="252" t="str">
        <f>HYPERLINK("#'6 Interpretive Guidelines'!A"&amp;AB193,VLOOKUP(1,$A$198:$E$205,5,FALSE))</f>
        <v>Sympathetic Dominance</v>
      </c>
      <c r="I193" s="253"/>
      <c r="J193" s="254"/>
      <c r="AA193" s="61" t="str">
        <f>VLOOKUP(1,$A$198:$E$205,5,FALSE)</f>
        <v>Sympathetic Dominance</v>
      </c>
      <c r="AB193" s="61">
        <f>IFERROR(VLOOKUP($AA193,$AA$198:$AB$205,2,FALSE),"1")</f>
        <v>76</v>
      </c>
    </row>
    <row r="194" spans="1:28" ht="17" thickBot="1" x14ac:dyDescent="0.25">
      <c r="A194" s="262" t="s">
        <v>122</v>
      </c>
      <c r="B194" s="262"/>
      <c r="C194" s="262"/>
      <c r="D194" s="262"/>
      <c r="E194" s="262"/>
      <c r="F194" s="262"/>
      <c r="G194" s="262"/>
      <c r="H194" s="252" t="str">
        <f>HYPERLINK("#'6 Interpretive Guidelines'!A"&amp;AB194,VLOOKUP(2,$A$198:$E$205,5,FALSE))</f>
        <v>Parasympathetic Dominance</v>
      </c>
      <c r="I194" s="255"/>
      <c r="J194" s="256"/>
      <c r="AA194" s="61" t="str">
        <f>VLOOKUP(2,$A$198:$E$205,5,FALSE)</f>
        <v>Parasympathetic Dominance</v>
      </c>
      <c r="AB194" s="61">
        <f t="shared" ref="AB194:AB195" si="0">IFERROR(VLOOKUP($AA194,$AA$198:$AB$205,2,FALSE),"1")</f>
        <v>79</v>
      </c>
    </row>
    <row r="195" spans="1:28" ht="17" thickBot="1" x14ac:dyDescent="0.25">
      <c r="A195" s="262" t="s">
        <v>121</v>
      </c>
      <c r="B195" s="262"/>
      <c r="C195" s="262"/>
      <c r="D195" s="262"/>
      <c r="E195" s="262"/>
      <c r="F195" s="262"/>
      <c r="G195" s="262"/>
      <c r="H195" s="252" t="str">
        <f>HYPERLINK("#'6 Interpretive Guidelines'!A"&amp;AB195,VLOOKUP(3,$A$198:$E$205,5,FALSE))</f>
        <v>Sugar Handling</v>
      </c>
      <c r="I195" s="255"/>
      <c r="J195" s="256"/>
      <c r="AA195" s="61" t="str">
        <f>VLOOKUP(3,$A$198:$E$205,5,FALSE)</f>
        <v>Sugar Handling</v>
      </c>
      <c r="AB195" s="61">
        <f t="shared" si="0"/>
        <v>65</v>
      </c>
    </row>
    <row r="196" spans="1:28" x14ac:dyDescent="0.2">
      <c r="G196" s="2"/>
    </row>
    <row r="197" spans="1:28" x14ac:dyDescent="0.2">
      <c r="A197" s="71" t="s">
        <v>120</v>
      </c>
      <c r="B197" s="72"/>
      <c r="C197" s="71" t="s">
        <v>119</v>
      </c>
      <c r="D197" s="70"/>
      <c r="E197" s="69" t="s">
        <v>118</v>
      </c>
      <c r="G197" s="2"/>
    </row>
    <row r="198" spans="1:28" ht="16" x14ac:dyDescent="0.2">
      <c r="A198" s="67">
        <f>RANK(C198,$C$198:$C$205)+COUNTIF($C$198:C198,C198)-1</f>
        <v>1</v>
      </c>
      <c r="B198" s="68"/>
      <c r="C198" s="67">
        <f>C32</f>
        <v>0</v>
      </c>
      <c r="D198" s="61"/>
      <c r="E198" s="66" t="s">
        <v>117</v>
      </c>
      <c r="F198" s="61"/>
      <c r="G198" s="68"/>
      <c r="H198" s="61"/>
      <c r="I198" s="61"/>
      <c r="J198" s="61"/>
      <c r="K198" s="61"/>
      <c r="AA198" s="61" t="s">
        <v>117</v>
      </c>
      <c r="AB198" s="61">
        <v>76</v>
      </c>
    </row>
    <row r="199" spans="1:28" ht="16" x14ac:dyDescent="0.2">
      <c r="A199" s="67">
        <f>RANK(C199,$C$198:$C$205)+COUNTIF($C$198:C199,C199)-1</f>
        <v>2</v>
      </c>
      <c r="B199" s="68"/>
      <c r="C199" s="67">
        <f>C56</f>
        <v>0</v>
      </c>
      <c r="D199" s="61"/>
      <c r="E199" s="66" t="s">
        <v>116</v>
      </c>
      <c r="F199" s="61"/>
      <c r="G199" s="61"/>
      <c r="H199" s="61"/>
      <c r="I199" s="61"/>
      <c r="J199" s="61"/>
      <c r="K199" s="61"/>
      <c r="AA199" s="61" t="s">
        <v>116</v>
      </c>
      <c r="AB199" s="61">
        <v>79</v>
      </c>
    </row>
    <row r="200" spans="1:28" ht="16" x14ac:dyDescent="0.2">
      <c r="A200" s="67">
        <f>RANK(C200,$C$198:$C$205)+COUNTIF($C$198:C200,C200)-1</f>
        <v>3</v>
      </c>
      <c r="B200" s="68"/>
      <c r="C200" s="67">
        <f>C73</f>
        <v>0</v>
      </c>
      <c r="D200" s="61"/>
      <c r="E200" s="66" t="s">
        <v>115</v>
      </c>
      <c r="F200" s="61"/>
      <c r="G200" s="61"/>
      <c r="H200" s="61"/>
      <c r="I200" s="61"/>
      <c r="J200" s="61"/>
      <c r="K200" s="61"/>
      <c r="AA200" s="61" t="s">
        <v>115</v>
      </c>
      <c r="AB200" s="61">
        <v>65</v>
      </c>
    </row>
    <row r="201" spans="1:28" ht="16" x14ac:dyDescent="0.2">
      <c r="A201" s="67">
        <f>RANK(C201,$C$198:$C$205)+COUNTIF($C$198:C201,C201)-1</f>
        <v>4</v>
      </c>
      <c r="B201" s="68"/>
      <c r="C201" s="67">
        <f>C93</f>
        <v>0</v>
      </c>
      <c r="D201" s="61"/>
      <c r="E201" s="66" t="s">
        <v>114</v>
      </c>
      <c r="F201" s="61"/>
      <c r="G201" s="61"/>
      <c r="H201" s="61"/>
      <c r="I201" s="61"/>
      <c r="J201" s="61"/>
      <c r="K201" s="61"/>
      <c r="AA201" s="61" t="s">
        <v>114</v>
      </c>
      <c r="AB201" s="61">
        <v>84</v>
      </c>
    </row>
    <row r="202" spans="1:28" ht="16" x14ac:dyDescent="0.2">
      <c r="A202" s="67">
        <f>RANK(C202,$C$198:$C$205)+COUNTIF($C$198:C202,C202)-1</f>
        <v>5</v>
      </c>
      <c r="B202" s="68"/>
      <c r="C202" s="67">
        <f>C121</f>
        <v>0</v>
      </c>
      <c r="D202" s="61"/>
      <c r="E202" s="66" t="s">
        <v>113</v>
      </c>
      <c r="F202" s="61"/>
      <c r="G202" s="61"/>
      <c r="H202" s="61"/>
      <c r="I202" s="61"/>
      <c r="J202" s="61"/>
      <c r="K202" s="61"/>
      <c r="AA202" s="61" t="s">
        <v>113</v>
      </c>
      <c r="AB202" s="61">
        <v>63</v>
      </c>
    </row>
    <row r="203" spans="1:28" ht="16" x14ac:dyDescent="0.2">
      <c r="A203" s="67">
        <f>RANK(C203,$C$198:$C$205)+COUNTIF($C$198:C203,C203)-1</f>
        <v>6</v>
      </c>
      <c r="B203" s="68"/>
      <c r="C203" s="67">
        <f>C133</f>
        <v>0</v>
      </c>
      <c r="D203" s="61"/>
      <c r="E203" s="66" t="s">
        <v>112</v>
      </c>
      <c r="F203" s="61"/>
      <c r="G203" s="61"/>
      <c r="H203" s="61"/>
      <c r="I203" s="61"/>
      <c r="J203" s="61"/>
      <c r="K203" s="61"/>
      <c r="AA203" s="61" t="s">
        <v>112</v>
      </c>
      <c r="AB203" s="61">
        <v>67</v>
      </c>
    </row>
    <row r="204" spans="1:28" ht="16" x14ac:dyDescent="0.2">
      <c r="A204" s="67">
        <f>RANK(C204,$C$198:$C$205)+COUNTIF($C$198:C204,C204)-1</f>
        <v>7</v>
      </c>
      <c r="B204" s="68"/>
      <c r="C204" s="67">
        <f>C159</f>
        <v>0</v>
      </c>
      <c r="D204" s="61"/>
      <c r="E204" s="66" t="s">
        <v>111</v>
      </c>
      <c r="F204" s="61"/>
      <c r="G204" s="68"/>
      <c r="H204" s="61"/>
      <c r="I204" s="61"/>
      <c r="J204" s="61"/>
      <c r="K204" s="61"/>
      <c r="AA204" s="61" t="s">
        <v>111</v>
      </c>
      <c r="AB204" s="61">
        <v>82</v>
      </c>
    </row>
    <row r="205" spans="1:28" ht="16" x14ac:dyDescent="0.2">
      <c r="A205" s="67">
        <f>RANK(C205,$C$198:$C$205)+COUNTIF($C$198:C205,C205)-1</f>
        <v>8</v>
      </c>
      <c r="B205" s="68"/>
      <c r="C205" s="67">
        <f>C188</f>
        <v>0</v>
      </c>
      <c r="D205" s="61"/>
      <c r="E205" s="66" t="s">
        <v>110</v>
      </c>
      <c r="F205" s="61"/>
      <c r="G205" s="61"/>
      <c r="H205" s="61"/>
      <c r="I205" s="61"/>
      <c r="J205" s="61"/>
      <c r="K205" s="61"/>
      <c r="AA205" s="61" t="s">
        <v>110</v>
      </c>
      <c r="AB205" s="61">
        <v>71</v>
      </c>
    </row>
    <row r="206" spans="1:28" ht="16" x14ac:dyDescent="0.2">
      <c r="A206" s="65"/>
      <c r="B206" s="2"/>
      <c r="C206" s="65"/>
      <c r="E206" s="64"/>
    </row>
    <row r="207" spans="1:28" ht="16" x14ac:dyDescent="0.2">
      <c r="A207" s="65"/>
      <c r="B207" s="2"/>
      <c r="C207" s="65"/>
      <c r="E207" s="64"/>
    </row>
    <row r="208" spans="1:28" s="62" customFormat="1" x14ac:dyDescent="0.2">
      <c r="A208" s="3"/>
      <c r="B208" s="3"/>
      <c r="C208" s="3"/>
      <c r="D208" s="3"/>
      <c r="E208" s="3"/>
      <c r="F208" s="3"/>
      <c r="G208" s="3"/>
      <c r="H208" s="3"/>
      <c r="I208" s="3"/>
      <c r="J208" s="3"/>
      <c r="K208" s="3"/>
      <c r="L208" s="3"/>
      <c r="M208" s="3"/>
      <c r="N208" s="3"/>
    </row>
    <row r="209" spans="1:14" s="62" customFormat="1" x14ac:dyDescent="0.2">
      <c r="A209" s="3"/>
      <c r="B209" s="3"/>
      <c r="C209" s="3"/>
      <c r="D209" s="3"/>
      <c r="E209" s="3"/>
      <c r="F209" s="3"/>
      <c r="G209" s="3"/>
      <c r="H209" s="3"/>
      <c r="I209" s="3"/>
      <c r="J209" s="3"/>
      <c r="K209" s="3"/>
      <c r="L209" s="3"/>
      <c r="M209" s="3"/>
      <c r="N209" s="3"/>
    </row>
    <row r="567" spans="1:14" s="62" customFormat="1" x14ac:dyDescent="0.2">
      <c r="A567" s="63"/>
      <c r="B567" s="3"/>
      <c r="C567" s="3"/>
      <c r="D567" s="3"/>
      <c r="E567" s="3"/>
      <c r="F567" s="3"/>
      <c r="G567" s="3"/>
      <c r="H567" s="3"/>
      <c r="I567" s="3"/>
      <c r="J567" s="3"/>
      <c r="K567" s="3"/>
      <c r="L567" s="3"/>
      <c r="M567" s="3"/>
      <c r="N567" s="3"/>
    </row>
  </sheetData>
  <sheetProtection algorithmName="SHA-512" hashValue="6M+SyB+Ttd21lIvmLZ1QOEr4kquCng2vRUOCooU6x+F8LciHmUSs8O6mGAx/+iy9twgY45pAhfI2eswsuIi9eQ==" saltValue="sQEwoPHQ9zorADzZfTzz6w==" spinCount="100000" sheet="1" selectLockedCells="1"/>
  <mergeCells count="177">
    <mergeCell ref="A195:G195"/>
    <mergeCell ref="H195:J195"/>
    <mergeCell ref="A191:J191"/>
    <mergeCell ref="A193:G193"/>
    <mergeCell ref="H193:J193"/>
    <mergeCell ref="B181:J181"/>
    <mergeCell ref="B182:J182"/>
    <mergeCell ref="B183:J183"/>
    <mergeCell ref="B184:J184"/>
    <mergeCell ref="B185:J185"/>
    <mergeCell ref="B186:J186"/>
    <mergeCell ref="B187:J187"/>
    <mergeCell ref="A188:B188"/>
    <mergeCell ref="A194:G194"/>
    <mergeCell ref="H194:J194"/>
    <mergeCell ref="B172:J172"/>
    <mergeCell ref="B173:J173"/>
    <mergeCell ref="B174:J174"/>
    <mergeCell ref="B175:J175"/>
    <mergeCell ref="B176:J176"/>
    <mergeCell ref="B177:J177"/>
    <mergeCell ref="B178:J178"/>
    <mergeCell ref="B179:J179"/>
    <mergeCell ref="B180:J180"/>
    <mergeCell ref="B163:J163"/>
    <mergeCell ref="B164:J164"/>
    <mergeCell ref="B165:J165"/>
    <mergeCell ref="B166:J166"/>
    <mergeCell ref="B167:J167"/>
    <mergeCell ref="B168:J168"/>
    <mergeCell ref="B169:J169"/>
    <mergeCell ref="B170:J170"/>
    <mergeCell ref="B171:J171"/>
    <mergeCell ref="B152:J152"/>
    <mergeCell ref="B153:J153"/>
    <mergeCell ref="B154:J154"/>
    <mergeCell ref="B155:J155"/>
    <mergeCell ref="B156:J156"/>
    <mergeCell ref="B157:J157"/>
    <mergeCell ref="B158:J158"/>
    <mergeCell ref="A159:B159"/>
    <mergeCell ref="B162:J162"/>
    <mergeCell ref="B144:J144"/>
    <mergeCell ref="B137:J137"/>
    <mergeCell ref="B145:J145"/>
    <mergeCell ref="B146:J146"/>
    <mergeCell ref="B147:J147"/>
    <mergeCell ref="B148:J148"/>
    <mergeCell ref="B149:J149"/>
    <mergeCell ref="B150:J150"/>
    <mergeCell ref="B151:J151"/>
    <mergeCell ref="B132:J132"/>
    <mergeCell ref="A133:B133"/>
    <mergeCell ref="B138:J138"/>
    <mergeCell ref="B139:J139"/>
    <mergeCell ref="B140:J140"/>
    <mergeCell ref="B141:J141"/>
    <mergeCell ref="B142:J142"/>
    <mergeCell ref="B136:J136"/>
    <mergeCell ref="B143:J143"/>
    <mergeCell ref="A121:B121"/>
    <mergeCell ref="B124:J124"/>
    <mergeCell ref="B125:J125"/>
    <mergeCell ref="B126:J126"/>
    <mergeCell ref="B127:J127"/>
    <mergeCell ref="B128:J128"/>
    <mergeCell ref="B129:J129"/>
    <mergeCell ref="B130:J130"/>
    <mergeCell ref="B131:J131"/>
    <mergeCell ref="B112:J112"/>
    <mergeCell ref="B113:J113"/>
    <mergeCell ref="B114:J114"/>
    <mergeCell ref="B115:J115"/>
    <mergeCell ref="B116:J116"/>
    <mergeCell ref="B117:J117"/>
    <mergeCell ref="B118:J118"/>
    <mergeCell ref="B119:J119"/>
    <mergeCell ref="B120:J120"/>
    <mergeCell ref="B103:J103"/>
    <mergeCell ref="B104:J104"/>
    <mergeCell ref="B105:J105"/>
    <mergeCell ref="B106:J106"/>
    <mergeCell ref="B107:J107"/>
    <mergeCell ref="B108:J108"/>
    <mergeCell ref="B109:J109"/>
    <mergeCell ref="B110:J110"/>
    <mergeCell ref="B111:J111"/>
    <mergeCell ref="B92:J92"/>
    <mergeCell ref="A93:B93"/>
    <mergeCell ref="B96:J96"/>
    <mergeCell ref="B97:J97"/>
    <mergeCell ref="B98:J98"/>
    <mergeCell ref="B99:J99"/>
    <mergeCell ref="B100:J100"/>
    <mergeCell ref="B101:J101"/>
    <mergeCell ref="B102:J102"/>
    <mergeCell ref="B83:J83"/>
    <mergeCell ref="B84:J84"/>
    <mergeCell ref="B85:J85"/>
    <mergeCell ref="B86:J86"/>
    <mergeCell ref="B87:J87"/>
    <mergeCell ref="B88:J88"/>
    <mergeCell ref="B89:J89"/>
    <mergeCell ref="B90:J90"/>
    <mergeCell ref="B91:J91"/>
    <mergeCell ref="B72:J72"/>
    <mergeCell ref="A73:B73"/>
    <mergeCell ref="B76:J76"/>
    <mergeCell ref="B77:J77"/>
    <mergeCell ref="B78:J78"/>
    <mergeCell ref="B79:J79"/>
    <mergeCell ref="B80:J80"/>
    <mergeCell ref="B81:J81"/>
    <mergeCell ref="B82:J82"/>
    <mergeCell ref="B63:J63"/>
    <mergeCell ref="B64:J64"/>
    <mergeCell ref="B65:J65"/>
    <mergeCell ref="B66:J66"/>
    <mergeCell ref="B67:J67"/>
    <mergeCell ref="B68:J68"/>
    <mergeCell ref="B69:J69"/>
    <mergeCell ref="B70:J70"/>
    <mergeCell ref="B71:J71"/>
    <mergeCell ref="B52:J52"/>
    <mergeCell ref="B53:J53"/>
    <mergeCell ref="B54:J54"/>
    <mergeCell ref="B55:J55"/>
    <mergeCell ref="A56:B56"/>
    <mergeCell ref="B59:J59"/>
    <mergeCell ref="B60:J60"/>
    <mergeCell ref="B61:J61"/>
    <mergeCell ref="B62:J62"/>
    <mergeCell ref="B43:J43"/>
    <mergeCell ref="B44:J44"/>
    <mergeCell ref="B45:J45"/>
    <mergeCell ref="B46:J46"/>
    <mergeCell ref="B47:J47"/>
    <mergeCell ref="B48:J48"/>
    <mergeCell ref="B49:J49"/>
    <mergeCell ref="B50:J50"/>
    <mergeCell ref="B51:J51"/>
    <mergeCell ref="A32:B32"/>
    <mergeCell ref="B35:J35"/>
    <mergeCell ref="B36:J36"/>
    <mergeCell ref="B37:J37"/>
    <mergeCell ref="B38:J38"/>
    <mergeCell ref="B39:J39"/>
    <mergeCell ref="B40:J40"/>
    <mergeCell ref="B41:J41"/>
    <mergeCell ref="B42:J42"/>
    <mergeCell ref="B23:J23"/>
    <mergeCell ref="B24:J24"/>
    <mergeCell ref="B25:J25"/>
    <mergeCell ref="B26:J26"/>
    <mergeCell ref="B27:J27"/>
    <mergeCell ref="B28:J28"/>
    <mergeCell ref="B29:J29"/>
    <mergeCell ref="B30:J30"/>
    <mergeCell ref="B31:J31"/>
    <mergeCell ref="A1:J1"/>
    <mergeCell ref="A3:J3"/>
    <mergeCell ref="A5:J5"/>
    <mergeCell ref="A6:J6"/>
    <mergeCell ref="A7:J7"/>
    <mergeCell ref="A8:J8"/>
    <mergeCell ref="B20:J20"/>
    <mergeCell ref="B21:J21"/>
    <mergeCell ref="B22:J22"/>
    <mergeCell ref="A9:J9"/>
    <mergeCell ref="B12:J12"/>
    <mergeCell ref="B13:J13"/>
    <mergeCell ref="B14:J14"/>
    <mergeCell ref="B15:J15"/>
    <mergeCell ref="B16:J16"/>
    <mergeCell ref="B17:J17"/>
    <mergeCell ref="B18:J18"/>
    <mergeCell ref="B19:J19"/>
  </mergeCells>
  <conditionalFormatting sqref="A12:A31 A59:A72 A76:A92 A124:A132 A136:A158 A162:A187">
    <cfRule type="expression" dxfId="5" priority="5">
      <formula>$A12=""</formula>
    </cfRule>
    <cfRule type="cellIs" dxfId="4" priority="6" operator="greaterThan">
      <formula>4</formula>
    </cfRule>
  </conditionalFormatting>
  <conditionalFormatting sqref="A35:A55">
    <cfRule type="expression" dxfId="3" priority="3">
      <formula>$A35=""</formula>
    </cfRule>
    <cfRule type="cellIs" dxfId="2" priority="4" operator="greaterThan">
      <formula>4</formula>
    </cfRule>
  </conditionalFormatting>
  <conditionalFormatting sqref="A96:A120">
    <cfRule type="expression" dxfId="1" priority="1">
      <formula>$A96=""</formula>
    </cfRule>
    <cfRule type="cellIs" dxfId="0" priority="2" operator="greaterThan">
      <formula>4</formula>
    </cfRule>
  </conditionalFormatting>
  <pageMargins left="0.7" right="0.7" top="0.75" bottom="0.75" header="0.3" footer="0.3"/>
  <pageSetup fitToHeight="0" orientation="portrait"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59"/>
  <sheetViews>
    <sheetView showGridLines="0" zoomScaleNormal="100" workbookViewId="0">
      <selection activeCell="X33" sqref="X33:Z33"/>
    </sheetView>
  </sheetViews>
  <sheetFormatPr baseColWidth="10" defaultColWidth="8.6640625" defaultRowHeight="15" x14ac:dyDescent="0.2"/>
  <cols>
    <col min="1" max="2" width="8.5" style="33" customWidth="1"/>
    <col min="3" max="3" width="8.5" style="17" customWidth="1"/>
    <col min="4" max="15" width="8.5" style="2" customWidth="1"/>
    <col min="16" max="16" width="3.6640625" style="2" customWidth="1"/>
    <col min="17" max="17" width="25.6640625" style="33" customWidth="1"/>
    <col min="18" max="19" width="15.6640625" style="33" customWidth="1"/>
    <col min="20" max="20" width="12.6640625" style="33" customWidth="1"/>
    <col min="21" max="22" width="2.33203125" style="34" customWidth="1"/>
    <col min="23" max="23" width="4.33203125" style="33" hidden="1" customWidth="1"/>
    <col min="24" max="24" width="25.6640625" style="33" customWidth="1"/>
    <col min="25" max="26" width="15.6640625" style="33" customWidth="1"/>
    <col min="27" max="27" width="12.6640625" style="59" customWidth="1"/>
    <col min="28" max="28" width="3.6640625" style="59" customWidth="1"/>
    <col min="29" max="34" width="3.6640625" style="33" customWidth="1"/>
    <col min="35" max="46" width="8.6640625" style="33"/>
    <col min="47" max="47" width="25" style="96" hidden="1" customWidth="1"/>
    <col min="48" max="48" width="8.6640625" style="96" hidden="1" customWidth="1"/>
    <col min="49" max="50" width="8.6640625" style="33" hidden="1" customWidth="1"/>
    <col min="51" max="51" width="5.33203125" style="33" hidden="1" customWidth="1"/>
    <col min="52" max="52" width="5" style="33" hidden="1" customWidth="1"/>
    <col min="53" max="53" width="51.6640625" style="33" hidden="1" customWidth="1"/>
    <col min="54" max="55" width="30.6640625" style="33" hidden="1" customWidth="1"/>
    <col min="56" max="56" width="10" style="33" hidden="1" customWidth="1"/>
    <col min="57" max="66" width="25" style="33" hidden="1" customWidth="1"/>
    <col min="67" max="67" width="10" style="33" hidden="1" customWidth="1"/>
    <col min="68" max="68" width="11.33203125" style="33" hidden="1" customWidth="1"/>
    <col min="69" max="70" width="10" style="33" hidden="1" customWidth="1"/>
    <col min="71" max="16384" width="8.6640625" style="33"/>
  </cols>
  <sheetData>
    <row r="1" spans="17:70" ht="20" thickBot="1" x14ac:dyDescent="0.3">
      <c r="Q1" s="38" t="s">
        <v>77</v>
      </c>
      <c r="R1" s="39" t="s">
        <v>96</v>
      </c>
      <c r="S1" s="39" t="s">
        <v>95</v>
      </c>
      <c r="T1" s="37" t="s">
        <v>76</v>
      </c>
      <c r="U1" s="58"/>
      <c r="V1" s="58"/>
      <c r="X1" s="38" t="s">
        <v>77</v>
      </c>
      <c r="Y1" s="39" t="s">
        <v>96</v>
      </c>
      <c r="Z1" s="37" t="s">
        <v>95</v>
      </c>
      <c r="AU1" s="102"/>
      <c r="AV1" s="184" t="s">
        <v>445</v>
      </c>
      <c r="BB1" s="270" t="s">
        <v>431</v>
      </c>
      <c r="BC1" s="270"/>
      <c r="BD1" s="270"/>
    </row>
    <row r="2" spans="17:70" ht="15" customHeight="1" x14ac:dyDescent="0.2">
      <c r="Q2" s="274" t="s">
        <v>54</v>
      </c>
      <c r="R2" s="275"/>
      <c r="S2" s="275"/>
      <c r="T2" s="276"/>
      <c r="U2" s="58" t="s">
        <v>54</v>
      </c>
      <c r="V2" s="58">
        <v>0</v>
      </c>
      <c r="X2" s="49" t="s">
        <v>54</v>
      </c>
      <c r="Y2" s="51" t="str">
        <f>IFERROR(R3+R4+R5,"")</f>
        <v/>
      </c>
      <c r="Z2" s="53" t="str">
        <f>IFERROR(S3+S4+S5,"")</f>
        <v/>
      </c>
      <c r="AA2" s="59" t="s">
        <v>102</v>
      </c>
      <c r="AB2" s="60" t="e">
        <f t="shared" ref="AB2:AB7" si="0">Z2-Y2</f>
        <v>#VALUE!</v>
      </c>
      <c r="AY2" s="98" t="s">
        <v>120</v>
      </c>
      <c r="AZ2" s="99" t="s">
        <v>432</v>
      </c>
      <c r="BA2" s="99" t="s">
        <v>433</v>
      </c>
      <c r="BB2" s="99" t="s">
        <v>434</v>
      </c>
      <c r="BC2" s="99" t="s">
        <v>435</v>
      </c>
      <c r="BD2" s="98" t="s">
        <v>436</v>
      </c>
      <c r="BE2" s="99" t="s">
        <v>434</v>
      </c>
      <c r="BF2" s="99" t="s">
        <v>434</v>
      </c>
      <c r="BG2" s="99" t="s">
        <v>434</v>
      </c>
      <c r="BH2" s="99" t="s">
        <v>434</v>
      </c>
      <c r="BI2" s="100" t="s">
        <v>435</v>
      </c>
      <c r="BJ2" s="100" t="s">
        <v>435</v>
      </c>
      <c r="BK2" s="100" t="s">
        <v>435</v>
      </c>
      <c r="BL2" s="100" t="s">
        <v>435</v>
      </c>
      <c r="BM2" s="100" t="s">
        <v>435</v>
      </c>
      <c r="BN2" s="100" t="s">
        <v>435</v>
      </c>
      <c r="BO2" s="98" t="s">
        <v>488</v>
      </c>
      <c r="BP2" s="98" t="s">
        <v>486</v>
      </c>
      <c r="BQ2" s="98" t="s">
        <v>487</v>
      </c>
      <c r="BR2" s="98" t="s">
        <v>437</v>
      </c>
    </row>
    <row r="3" spans="17:70" ht="15" customHeight="1" x14ac:dyDescent="0.2">
      <c r="Q3" s="40" t="s">
        <v>60</v>
      </c>
      <c r="R3" s="41" t="str">
        <f>IF(COUNTIF('2 Ghyst EI Test'!C3:G50,"x")=48,COUNTIF('2 Ghyst EI Test'!C3:C5,"x")*5+COUNTIF('2 Ghyst EI Test'!D3:D5,"x")*4+COUNTIF('2 Ghyst EI Test'!E3:E5,"x")*3+COUNTIF('2 Ghyst EI Test'!F3:F5,"x")*2+COUNTIF('2 Ghyst EI Test'!G3:G5,"x"),"Test Incomplete")</f>
        <v>Test Incomplete</v>
      </c>
      <c r="S3" s="41" t="str">
        <f>IF(COUNTIF('7 Ghyst EI Re-Test'!C3:G50,"x")=48,COUNTIF('7 Ghyst EI Re-Test'!C3:C5,"x")*5+COUNTIF('7 Ghyst EI Re-Test'!D3:D5,"x")*4+COUNTIF('7 Ghyst EI Re-Test'!E3:E5,"x")*3+COUNTIF('7 Ghyst EI Re-Test'!F3:F5,"x")*2+COUNTIF('7 Ghyst EI Re-Test'!G3:G5,"x"),"Test Incomplete")</f>
        <v>Test Incomplete</v>
      </c>
      <c r="T3" s="42" t="str">
        <f>IF(R3="Test Incomplete",IF(R3&lt;=11,"LOW",IF(R3&gt;=12,"HIGH","")),IF(R3&lt;=11,"LOW",IF(S3&gt;=12,"HIGH","")))</f>
        <v>HIGH</v>
      </c>
      <c r="U3" s="58" t="str">
        <f>Q3</f>
        <v>Self-Regard</v>
      </c>
      <c r="V3" s="58" t="e">
        <f>S3-R3</f>
        <v>#VALUE!</v>
      </c>
      <c r="W3" s="1"/>
      <c r="X3" s="50" t="s">
        <v>55</v>
      </c>
      <c r="Y3" s="52" t="str">
        <f>IFERROR(R7+R8+R9,"")</f>
        <v/>
      </c>
      <c r="Z3" s="54" t="str">
        <f>IFERROR(S7+S8+S9,"")</f>
        <v/>
      </c>
      <c r="AA3" s="59" t="s">
        <v>103</v>
      </c>
      <c r="AB3" s="60" t="e">
        <f t="shared" si="0"/>
        <v>#VALUE!</v>
      </c>
      <c r="AU3" s="96" t="str">
        <f>$Q3</f>
        <v>Self-Regard</v>
      </c>
      <c r="AV3" s="96" t="str">
        <f>VLOOKUP($AU3,$Q:$T,3,FALSE)</f>
        <v>Test Incomplete</v>
      </c>
      <c r="AY3" s="101">
        <f>RANK(BR3,$BR$3:$BR$13,1)</f>
        <v>1</v>
      </c>
      <c r="AZ3" s="96">
        <v>1</v>
      </c>
      <c r="BA3" s="96" t="s">
        <v>302</v>
      </c>
      <c r="BB3" s="96" t="s">
        <v>64</v>
      </c>
      <c r="BC3" s="96" t="s">
        <v>67</v>
      </c>
      <c r="BD3" s="101">
        <f>IFERROR(AV8-AV12,0)+IF($AV$8&gt;$AV$12,15,IF($AV$8="Test Incomplete",15,-15))</f>
        <v>15</v>
      </c>
      <c r="BE3" s="102" t="s">
        <v>60</v>
      </c>
      <c r="BF3" s="102" t="s">
        <v>65</v>
      </c>
      <c r="BG3" s="102"/>
      <c r="BH3" s="102"/>
      <c r="BI3" s="103" t="s">
        <v>62</v>
      </c>
      <c r="BJ3" s="103" t="s">
        <v>68</v>
      </c>
      <c r="BK3" s="103" t="s">
        <v>66</v>
      </c>
      <c r="BL3" s="103" t="s">
        <v>71</v>
      </c>
      <c r="BM3" s="103" t="s">
        <v>72</v>
      </c>
      <c r="BN3" s="103" t="s">
        <v>63</v>
      </c>
      <c r="BO3" s="101">
        <f>RANK(BD3,$BD$3:$BD$13)</f>
        <v>1</v>
      </c>
      <c r="BP3" s="101">
        <f>IFERROR(VLOOKUP(BA3,$BA$16:$BE$18,5,FALSE),2)</f>
        <v>1</v>
      </c>
      <c r="BQ3" s="101">
        <f>VLOOKUP(BA3,$BA$21:$BD$31,4,FALSE)</f>
        <v>1</v>
      </c>
      <c r="BR3" s="101">
        <f>(BO3*10000)+(BP3*1000)+(BQ3*100)</f>
        <v>11100</v>
      </c>
    </row>
    <row r="4" spans="17:70" ht="15" customHeight="1" x14ac:dyDescent="0.2">
      <c r="Q4" s="40" t="s">
        <v>61</v>
      </c>
      <c r="R4" s="41" t="str">
        <f>IF(COUNTIF('2 Ghyst EI Test'!C3:G50,"x")=48,COUNTIF('2 Ghyst EI Test'!C6:C8,"x")*5 + COUNTIF('2 Ghyst EI Test'!D6:D8,"x")*4  + COUNTIF('2 Ghyst EI Test'!E6:E8,"x")*3 + COUNTIF('2 Ghyst EI Test'!F6:F8,"x")*2 + COUNTIF('2 Ghyst EI Test'!G6:G8,"x"),"Test Incomplete")</f>
        <v>Test Incomplete</v>
      </c>
      <c r="S4" s="41" t="str">
        <f>IF(COUNTIF('7 Ghyst EI Re-Test'!C3:G50,"x")=48,COUNTIF('7 Ghyst EI Re-Test'!C6:C8,"x")*5 + COUNTIF('7 Ghyst EI Re-Test'!D6:D8,"x")*4  + COUNTIF('7 Ghyst EI Re-Test'!E6:E8,"x")*3 + COUNTIF('7 Ghyst EI Re-Test'!F6:F8,"x")*2 + COUNTIF('7 Ghyst EI Re-Test'!G6:G8,"x"),"Test Incomplete")</f>
        <v>Test Incomplete</v>
      </c>
      <c r="T4" s="42" t="str">
        <f>IF(R4="Test Incomplete",IF(R4&lt;=11,"LOW",IF(R4&gt;=12,"HIGH","")),IF(R4&lt;=11,"LOW",IF(S4&gt;=12,"HIGH","")))</f>
        <v>HIGH</v>
      </c>
      <c r="U4" s="58" t="str">
        <f t="shared" ref="U4:U23" si="1">Q4</f>
        <v>Self-Actualization</v>
      </c>
      <c r="V4" s="58" t="e">
        <f t="shared" ref="V4:V23" si="2">S4-R4</f>
        <v>#VALUE!</v>
      </c>
      <c r="X4" s="50" t="s">
        <v>56</v>
      </c>
      <c r="Y4" s="52" t="str">
        <f>IFERROR(R11+R12+R13,"")</f>
        <v/>
      </c>
      <c r="Z4" s="54" t="str">
        <f>IFERROR(S11+S12+S13,"")</f>
        <v/>
      </c>
      <c r="AA4" s="59" t="s">
        <v>104</v>
      </c>
      <c r="AB4" s="60" t="e">
        <f t="shared" si="0"/>
        <v>#VALUE!</v>
      </c>
      <c r="AU4" s="96" t="str">
        <f t="shared" ref="AU4:AU23" si="3">$Q4</f>
        <v>Self-Actualization</v>
      </c>
      <c r="AV4" s="96" t="str">
        <f t="shared" ref="AV4:AV23" si="4">VLOOKUP($AU4,$Q:$T,3,FALSE)</f>
        <v>Test Incomplete</v>
      </c>
      <c r="AY4" s="101">
        <f t="shared" ref="AY4:AY13" si="5">RANK(BR4,$BR$3:$BR$13,1)</f>
        <v>2</v>
      </c>
      <c r="AZ4" s="33">
        <v>2</v>
      </c>
      <c r="BA4" s="33" t="s">
        <v>312</v>
      </c>
      <c r="BB4" s="33" t="s">
        <v>67</v>
      </c>
      <c r="BC4" s="33" t="s">
        <v>64</v>
      </c>
      <c r="BD4" s="104">
        <f>IFERROR(AV12-AV8,0)+IF($AV$8&lt;$AV$12,15,IF($AV$8="Test Incomplete",15,-15))</f>
        <v>15</v>
      </c>
      <c r="BE4" s="33" t="s">
        <v>62</v>
      </c>
      <c r="BF4" s="33" t="s">
        <v>66</v>
      </c>
      <c r="BG4" s="33" t="s">
        <v>68</v>
      </c>
      <c r="BH4" s="33" t="s">
        <v>72</v>
      </c>
      <c r="BI4" s="33" t="s">
        <v>65</v>
      </c>
      <c r="BJ4" s="33" t="s">
        <v>63</v>
      </c>
      <c r="BK4" s="33" t="s">
        <v>73</v>
      </c>
      <c r="BL4" s="33" t="s">
        <v>60</v>
      </c>
      <c r="BM4" s="33" t="s">
        <v>69</v>
      </c>
      <c r="BO4" s="104">
        <f t="shared" ref="BO4:BO13" si="6">RANK(BD4,$BD$3:$BD$13)</f>
        <v>1</v>
      </c>
      <c r="BP4" s="104">
        <f t="shared" ref="BP4:BP13" si="7">IFERROR(VLOOKUP(BA4,$BA$16:$BE$18,5,FALSE),2)</f>
        <v>1</v>
      </c>
      <c r="BQ4" s="104">
        <f t="shared" ref="BQ4:BQ13" si="8">VLOOKUP(BA4,$BA$21:$BD$31,4,FALSE)</f>
        <v>2</v>
      </c>
      <c r="BR4" s="104">
        <f t="shared" ref="BR4:BR13" si="9">(BO4*10000)+(BP4*1000)+(BQ4*100)</f>
        <v>11200</v>
      </c>
    </row>
    <row r="5" spans="17:70" ht="15" customHeight="1" x14ac:dyDescent="0.2">
      <c r="Q5" s="40" t="s">
        <v>62</v>
      </c>
      <c r="R5" s="41" t="str">
        <f>IF(COUNTIF('2 Ghyst EI Test'!C3:G50,"x")=48,COUNTIF('2 Ghyst EI Test'!C9:C11,"x")*5 + COUNTIF('2 Ghyst EI Test'!D9:D11,"x")*4  + COUNTIF('2 Ghyst EI Test'!E9:E11,"x")*3 + COUNTIF('2 Ghyst EI Test'!F9:F11,"x")*2 + COUNTIF('2 Ghyst EI Test'!G9:G11,"x"),"Test Incomplete")</f>
        <v>Test Incomplete</v>
      </c>
      <c r="S5" s="41" t="str">
        <f>IF(COUNTIF('7 Ghyst EI Re-Test'!C3:G50,"x")=48,COUNTIF('7 Ghyst EI Re-Test'!C9:C11,"x")*5 + COUNTIF('7 Ghyst EI Re-Test'!D9:D11,"x")*4  + COUNTIF('7 Ghyst EI Re-Test'!E9:E11,"x")*3 + COUNTIF('7 Ghyst EI Re-Test'!F9:F11,"x")*2 + COUNTIF('7 Ghyst EI Re-Test'!G9:G11,"x"),"Test Incomplete")</f>
        <v>Test Incomplete</v>
      </c>
      <c r="T5" s="42" t="str">
        <f>IF(R5="Test Incomplete",IF(R5&lt;=11,"LOW",IF(R5&gt;=12,"HIGH","")),IF(R5&lt;=11,"LOW",IF(S5&gt;=12,"HIGH","")))</f>
        <v>HIGH</v>
      </c>
      <c r="U5" s="58" t="str">
        <f t="shared" si="1"/>
        <v>Emotional Self-Awareness</v>
      </c>
      <c r="V5" s="58" t="e">
        <f t="shared" si="2"/>
        <v>#VALUE!</v>
      </c>
      <c r="X5" s="50" t="s">
        <v>57</v>
      </c>
      <c r="Y5" s="52" t="str">
        <f>IFERROR(R15+R16+R17,"")</f>
        <v/>
      </c>
      <c r="Z5" s="54" t="str">
        <f>IFERROR(S15+S16+S17,"")</f>
        <v/>
      </c>
      <c r="AA5" s="59" t="s">
        <v>105</v>
      </c>
      <c r="AB5" s="60" t="e">
        <f t="shared" si="0"/>
        <v>#VALUE!</v>
      </c>
      <c r="AU5" s="96" t="str">
        <f t="shared" si="3"/>
        <v>Emotional Self-Awareness</v>
      </c>
      <c r="AV5" s="96" t="str">
        <f t="shared" si="4"/>
        <v>Test Incomplete</v>
      </c>
      <c r="AY5" s="101">
        <f t="shared" si="5"/>
        <v>3</v>
      </c>
      <c r="AZ5" s="96">
        <v>3</v>
      </c>
      <c r="BA5" s="96" t="s">
        <v>321</v>
      </c>
      <c r="BB5" s="102" t="s">
        <v>438</v>
      </c>
      <c r="BC5" s="102" t="s">
        <v>72</v>
      </c>
      <c r="BD5" s="101">
        <f>IFERROR(AVERAGE(AV16,AV15)-AV19,0)</f>
        <v>0</v>
      </c>
      <c r="BE5" s="102" t="s">
        <v>71</v>
      </c>
      <c r="BF5" s="102"/>
      <c r="BG5" s="102"/>
      <c r="BH5" s="102"/>
      <c r="BI5" s="105"/>
      <c r="BJ5" s="105"/>
      <c r="BK5" s="105"/>
      <c r="BL5" s="105"/>
      <c r="BM5" s="105"/>
      <c r="BN5" s="105"/>
      <c r="BO5" s="101">
        <f t="shared" si="6"/>
        <v>3</v>
      </c>
      <c r="BP5" s="101">
        <f t="shared" si="7"/>
        <v>2</v>
      </c>
      <c r="BQ5" s="101">
        <f t="shared" si="8"/>
        <v>4</v>
      </c>
      <c r="BR5" s="101">
        <f t="shared" si="9"/>
        <v>32400</v>
      </c>
    </row>
    <row r="6" spans="17:70" ht="15" customHeight="1" x14ac:dyDescent="0.2">
      <c r="Q6" s="271" t="s">
        <v>55</v>
      </c>
      <c r="R6" s="272"/>
      <c r="S6" s="272"/>
      <c r="T6" s="273"/>
      <c r="U6" s="58" t="str">
        <f t="shared" si="1"/>
        <v>SELF-EXPRESSION</v>
      </c>
      <c r="V6" s="58">
        <f t="shared" si="2"/>
        <v>0</v>
      </c>
      <c r="X6" s="50" t="s">
        <v>58</v>
      </c>
      <c r="Y6" s="52" t="str">
        <f>IFERROR(R20+R19+R21,"")</f>
        <v/>
      </c>
      <c r="Z6" s="54" t="str">
        <f>IFERROR(S19+S20+S21,"")</f>
        <v/>
      </c>
      <c r="AA6" s="59" t="s">
        <v>106</v>
      </c>
      <c r="AB6" s="60" t="e">
        <f t="shared" si="0"/>
        <v>#VALUE!</v>
      </c>
      <c r="AU6" s="96" t="str">
        <f t="shared" si="3"/>
        <v>SELF-EXPRESSION</v>
      </c>
      <c r="AV6" s="96">
        <f t="shared" si="4"/>
        <v>0</v>
      </c>
      <c r="AY6" s="101">
        <f t="shared" si="5"/>
        <v>4</v>
      </c>
      <c r="AZ6" s="33">
        <v>4</v>
      </c>
      <c r="BA6" s="33" t="s">
        <v>331</v>
      </c>
      <c r="BB6" s="33" t="s">
        <v>64</v>
      </c>
      <c r="BC6" s="33" t="s">
        <v>71</v>
      </c>
      <c r="BD6" s="104">
        <f>IFERROR(AV8-AV17,0)</f>
        <v>0</v>
      </c>
      <c r="BI6" s="33" t="s">
        <v>72</v>
      </c>
      <c r="BO6" s="104">
        <f t="shared" si="6"/>
        <v>3</v>
      </c>
      <c r="BP6" s="104">
        <f t="shared" si="7"/>
        <v>2</v>
      </c>
      <c r="BQ6" s="104">
        <f t="shared" si="8"/>
        <v>5</v>
      </c>
      <c r="BR6" s="104">
        <f t="shared" si="9"/>
        <v>32500</v>
      </c>
    </row>
    <row r="7" spans="17:70" ht="15" customHeight="1" thickBot="1" x14ac:dyDescent="0.25">
      <c r="Q7" s="40" t="s">
        <v>63</v>
      </c>
      <c r="R7" s="41" t="str">
        <f>IF(COUNTIF('2 Ghyst EI Test'!C3:G50,"x")=48,COUNTIF('2 Ghyst EI Test'!C12:C14,"x")*5 + COUNTIF('2 Ghyst EI Test'!D12:D14,"x")*4  + COUNTIF('2 Ghyst EI Test'!E12:E14,"x")*3 + COUNTIF('2 Ghyst EI Test'!F12:F14,"x")*2 + COUNTIF('2 Ghyst EI Test'!G12:G14,"x"),"Test Incomplete")</f>
        <v>Test Incomplete</v>
      </c>
      <c r="S7" s="41" t="str">
        <f>IF(COUNTIF('7 Ghyst EI Re-Test'!C3:G50,"x")=48,COUNTIF('7 Ghyst EI Re-Test'!C12:C14,"x")*5 + COUNTIF('7 Ghyst EI Re-Test'!D12:D14,"x")*4  + COUNTIF('7 Ghyst EI Re-Test'!E12:E14,"x")*3 + COUNTIF('7 Ghyst EI Re-Test'!F12:F14,"x")*2 + COUNTIF('7 Ghyst EI Re-Test'!G12:G14,"x"),"Test Incomplete")</f>
        <v>Test Incomplete</v>
      </c>
      <c r="T7" s="42" t="str">
        <f>IF(R7="Test Incomplete",IF(R7&lt;=11,"LOW",IF(R7&gt;=12,"HIGH","")),IF(R7&lt;=11,"LOW",IF(S7&gt;=12,"HIGH","")))</f>
        <v>HIGH</v>
      </c>
      <c r="U7" s="58" t="str">
        <f t="shared" si="1"/>
        <v>Emotional Expression</v>
      </c>
      <c r="V7" s="58" t="e">
        <f t="shared" si="2"/>
        <v>#VALUE!</v>
      </c>
      <c r="W7" s="1"/>
      <c r="X7" s="55" t="s">
        <v>59</v>
      </c>
      <c r="Y7" s="56" t="str">
        <f>R23</f>
        <v>Test Incomplete</v>
      </c>
      <c r="Z7" s="57" t="str">
        <f>S23</f>
        <v>Test Incomplete</v>
      </c>
      <c r="AA7" s="59" t="s">
        <v>107</v>
      </c>
      <c r="AB7" s="60" t="e">
        <f t="shared" si="0"/>
        <v>#VALUE!</v>
      </c>
      <c r="AU7" s="96" t="str">
        <f t="shared" si="3"/>
        <v>Emotional Expression</v>
      </c>
      <c r="AV7" s="96" t="str">
        <f t="shared" si="4"/>
        <v>Test Incomplete</v>
      </c>
      <c r="AY7" s="101">
        <f t="shared" si="5"/>
        <v>11</v>
      </c>
      <c r="AZ7" s="96">
        <v>5</v>
      </c>
      <c r="BA7" s="96" t="s">
        <v>339</v>
      </c>
      <c r="BB7" s="96"/>
      <c r="BC7" s="96"/>
      <c r="BD7" s="101">
        <f>IF(AV3&lt;12,1,0)+IF(AV11&lt;12,1,0)+IF(AV4&lt;12,1,0)+IF(AV20&lt;12,1,0)+IF(AV21&lt;12,1,0)+IF(AV23&lt;12,1,0)</f>
        <v>0</v>
      </c>
      <c r="BE7" s="96"/>
      <c r="BF7" s="96"/>
      <c r="BG7" s="96"/>
      <c r="BH7" s="96"/>
      <c r="BI7" s="103" t="s">
        <v>60</v>
      </c>
      <c r="BJ7" s="103" t="s">
        <v>66</v>
      </c>
      <c r="BK7" s="103" t="s">
        <v>61</v>
      </c>
      <c r="BL7" s="103" t="s">
        <v>73</v>
      </c>
      <c r="BM7" s="103" t="s">
        <v>74</v>
      </c>
      <c r="BN7" s="103" t="s">
        <v>75</v>
      </c>
      <c r="BO7" s="101">
        <f t="shared" si="6"/>
        <v>3</v>
      </c>
      <c r="BP7" s="101">
        <f t="shared" si="7"/>
        <v>3</v>
      </c>
      <c r="BQ7" s="101">
        <f t="shared" si="8"/>
        <v>3</v>
      </c>
      <c r="BR7" s="101">
        <f t="shared" si="9"/>
        <v>33300</v>
      </c>
    </row>
    <row r="8" spans="17:70" ht="15" customHeight="1" x14ac:dyDescent="0.2">
      <c r="Q8" s="40" t="s">
        <v>64</v>
      </c>
      <c r="R8" s="41" t="str">
        <f>IF(COUNTIF('2 Ghyst EI Test'!C3:G50,"x")=48,COUNTIF('2 Ghyst EI Test'!C15:C17,"x")*5 + COUNTIF('2 Ghyst EI Test'!D15:D17,"x")*4  + COUNTIF('2 Ghyst EI Test'!E15:E17,"x")*3 + COUNTIF('2 Ghyst EI Test'!F15:F17,"x")*2 + COUNTIF('2 Ghyst EI Test'!G15:G17,"x"),"Test Incomplete")</f>
        <v>Test Incomplete</v>
      </c>
      <c r="S8" s="41" t="str">
        <f>IF(COUNTIF('7 Ghyst EI Re-Test'!C3:G50,"x")=48,COUNTIF('7 Ghyst EI Re-Test'!C15:C17,"x")*5 + COUNTIF('7 Ghyst EI Re-Test'!D15:D17,"x")*4  + COUNTIF('7 Ghyst EI Re-Test'!E15:E17,"x")*3 + COUNTIF('7 Ghyst EI Re-Test'!F15:F17,"x")*2 + COUNTIF('7 Ghyst EI Re-Test'!G15:G17,"x"),"Test Incomplete")</f>
        <v>Test Incomplete</v>
      </c>
      <c r="T8" s="42" t="str">
        <f>IF(R8="Test Incomplete",IF(R8&lt;=11,"LOW",IF(R8&gt;=12,"HIGH","")),IF(R8&lt;=11,"LOW",IF(S8&gt;=12,"HIGH","")))</f>
        <v>HIGH</v>
      </c>
      <c r="U8" s="58" t="str">
        <f t="shared" si="1"/>
        <v>Assertiveness</v>
      </c>
      <c r="V8" s="58" t="e">
        <f t="shared" si="2"/>
        <v>#VALUE!</v>
      </c>
      <c r="AU8" s="96" t="str">
        <f t="shared" si="3"/>
        <v>Assertiveness</v>
      </c>
      <c r="AV8" s="96" t="str">
        <f t="shared" si="4"/>
        <v>Test Incomplete</v>
      </c>
      <c r="AY8" s="101">
        <f t="shared" si="5"/>
        <v>8</v>
      </c>
      <c r="AZ8" s="33">
        <v>6</v>
      </c>
      <c r="BA8" s="33" t="s">
        <v>348</v>
      </c>
      <c r="BB8" s="33" t="s">
        <v>73</v>
      </c>
      <c r="BC8" s="33" t="s">
        <v>71</v>
      </c>
      <c r="BD8" s="104">
        <f>IFERROR(AV20-AV17,0)</f>
        <v>0</v>
      </c>
      <c r="BO8" s="104">
        <f t="shared" si="6"/>
        <v>3</v>
      </c>
      <c r="BP8" s="104">
        <f t="shared" si="7"/>
        <v>2</v>
      </c>
      <c r="BQ8" s="104">
        <f t="shared" si="8"/>
        <v>9</v>
      </c>
      <c r="BR8" s="104">
        <f t="shared" si="9"/>
        <v>32900</v>
      </c>
    </row>
    <row r="9" spans="17:70" ht="15" customHeight="1" x14ac:dyDescent="0.2">
      <c r="Q9" s="40" t="s">
        <v>65</v>
      </c>
      <c r="R9" s="41" t="str">
        <f>IF(COUNTIF('2 Ghyst EI Test'!C3:G50,"x")=48,COUNTIF('2 Ghyst EI Test'!C18:C20,"x")*5+COUNTIF('2 Ghyst EI Test'!D18:D20,"x")*4+COUNTIF('2 Ghyst EI Test'!E18:E20,"x")*3+COUNTIF('2 Ghyst EI Test'!F18:F20,"x")*2+COUNTIF('2 Ghyst EI Test'!G18:G20,"x"),"Test Incomplete")</f>
        <v>Test Incomplete</v>
      </c>
      <c r="S9" s="41" t="str">
        <f>IF(COUNTIF('7 Ghyst EI Re-Test'!C3:G50,"x")=48,COUNTIF('7 Ghyst EI Re-Test'!C18:C20,"x")*5+COUNTIF('7 Ghyst EI Re-Test'!D18:D20,"x")*4+COUNTIF('7 Ghyst EI Re-Test'!E18:E20,"x")*3+COUNTIF('7 Ghyst EI Re-Test'!F18:F20,"x")*2+COUNTIF('7 Ghyst EI Re-Test'!G18:G20,"x"),"Test Incomplete")</f>
        <v>Test Incomplete</v>
      </c>
      <c r="T9" s="42" t="str">
        <f>IF(R9="Test Incomplete",IF(R9&lt;=11,"LOW",IF(R9&gt;=12,"HIGH","")),IF(R9&lt;=11,"LOW",IF(S9&gt;=12,"HIGH","")))</f>
        <v>HIGH</v>
      </c>
      <c r="U9" s="58" t="str">
        <f t="shared" si="1"/>
        <v>Independence</v>
      </c>
      <c r="V9" s="58" t="e">
        <f t="shared" si="2"/>
        <v>#VALUE!</v>
      </c>
      <c r="AU9" s="96" t="str">
        <f t="shared" si="3"/>
        <v>Independence</v>
      </c>
      <c r="AV9" s="96" t="str">
        <f t="shared" si="4"/>
        <v>Test Incomplete</v>
      </c>
      <c r="AY9" s="101">
        <f t="shared" si="5"/>
        <v>9</v>
      </c>
      <c r="AZ9" s="96">
        <v>7</v>
      </c>
      <c r="BA9" s="96" t="s">
        <v>439</v>
      </c>
      <c r="BB9" s="102" t="s">
        <v>74</v>
      </c>
      <c r="BC9" s="102" t="s">
        <v>70</v>
      </c>
      <c r="BD9" s="101">
        <f>IFERROR(AV21-AV16,0)</f>
        <v>0</v>
      </c>
      <c r="BE9" s="102"/>
      <c r="BF9" s="102"/>
      <c r="BG9" s="102"/>
      <c r="BH9" s="102"/>
      <c r="BI9" s="105"/>
      <c r="BJ9" s="105"/>
      <c r="BK9" s="105"/>
      <c r="BL9" s="105"/>
      <c r="BM9" s="105"/>
      <c r="BN9" s="105"/>
      <c r="BO9" s="101">
        <f t="shared" si="6"/>
        <v>3</v>
      </c>
      <c r="BP9" s="101">
        <f t="shared" si="7"/>
        <v>2</v>
      </c>
      <c r="BQ9" s="101">
        <f t="shared" si="8"/>
        <v>10</v>
      </c>
      <c r="BR9" s="101">
        <f t="shared" si="9"/>
        <v>33000</v>
      </c>
    </row>
    <row r="10" spans="17:70" ht="15" customHeight="1" x14ac:dyDescent="0.2">
      <c r="Q10" s="271" t="s">
        <v>56</v>
      </c>
      <c r="R10" s="272"/>
      <c r="S10" s="272"/>
      <c r="T10" s="273"/>
      <c r="U10" s="58" t="str">
        <f t="shared" si="1"/>
        <v>INTERPERSONAL</v>
      </c>
      <c r="V10" s="58">
        <f t="shared" si="2"/>
        <v>0</v>
      </c>
      <c r="AU10" s="96" t="str">
        <f t="shared" si="3"/>
        <v>INTERPERSONAL</v>
      </c>
      <c r="AV10" s="96">
        <f t="shared" si="4"/>
        <v>0</v>
      </c>
      <c r="AY10" s="101">
        <f t="shared" si="5"/>
        <v>10</v>
      </c>
      <c r="AZ10" s="33">
        <v>8</v>
      </c>
      <c r="BA10" s="33" t="s">
        <v>440</v>
      </c>
      <c r="BB10" s="33" t="s">
        <v>70</v>
      </c>
      <c r="BC10" s="33" t="s">
        <v>74</v>
      </c>
      <c r="BD10" s="104">
        <f>IFERROR(AV16-AV21,0)</f>
        <v>0</v>
      </c>
      <c r="BO10" s="104">
        <f t="shared" si="6"/>
        <v>3</v>
      </c>
      <c r="BP10" s="104">
        <f t="shared" si="7"/>
        <v>2</v>
      </c>
      <c r="BQ10" s="104">
        <f t="shared" si="8"/>
        <v>11</v>
      </c>
      <c r="BR10" s="104">
        <f t="shared" si="9"/>
        <v>33100</v>
      </c>
    </row>
    <row r="11" spans="17:70" ht="15" customHeight="1" x14ac:dyDescent="0.2">
      <c r="Q11" s="40" t="s">
        <v>66</v>
      </c>
      <c r="R11" s="41" t="str">
        <f>IF(COUNTIF('2 Ghyst EI Test'!C3:G50,"x")=48,COUNTIF('2 Ghyst EI Test'!C21:C23,"x")*5 + COUNTIF('2 Ghyst EI Test'!D21:D23,"x")*4  + COUNTIF('2 Ghyst EI Test'!E21:E23,"x")*3 + COUNTIF('2 Ghyst EI Test'!F21:F23,"x")*2 + COUNTIF('2 Ghyst EI Test'!G21:G23,"x"),"Test Incomplete")</f>
        <v>Test Incomplete</v>
      </c>
      <c r="S11" s="41" t="str">
        <f>IF(COUNTIF('7 Ghyst EI Re-Test'!C3:G50,"x")=48,COUNTIF('7 Ghyst EI Re-Test'!C21:C23,"x")*5 + COUNTIF('7 Ghyst EI Re-Test'!D21:D23,"x")*4  + COUNTIF('7 Ghyst EI Re-Test'!E21:E23,"x")*3 + COUNTIF('7 Ghyst EI Re-Test'!F21:F23,"x")*2 + COUNTIF('7 Ghyst EI Re-Test'!G21:G23,"x"),"Test Incomplete")</f>
        <v>Test Incomplete</v>
      </c>
      <c r="T11" s="42" t="str">
        <f>IF(R11="Test Incomplete",IF(R11&lt;=11,"LOW",IF(R11&gt;=12,"HIGH","")),IF(R11&lt;=11,"LOW",IF(S11&gt;=12,"HIGH","")))</f>
        <v>HIGH</v>
      </c>
      <c r="U11" s="58" t="str">
        <f t="shared" si="1"/>
        <v>Interpersonal Relationship</v>
      </c>
      <c r="V11" s="58" t="e">
        <f t="shared" si="2"/>
        <v>#VALUE!</v>
      </c>
      <c r="W11" s="1"/>
      <c r="AU11" s="96" t="str">
        <f t="shared" si="3"/>
        <v>Interpersonal Relationship</v>
      </c>
      <c r="AV11" s="96" t="str">
        <f t="shared" si="4"/>
        <v>Test Incomplete</v>
      </c>
      <c r="AY11" s="101">
        <f t="shared" si="5"/>
        <v>6</v>
      </c>
      <c r="AZ11" s="96">
        <v>9</v>
      </c>
      <c r="BA11" s="96" t="s">
        <v>369</v>
      </c>
      <c r="BB11" s="102" t="s">
        <v>68</v>
      </c>
      <c r="BC11" s="102" t="s">
        <v>65</v>
      </c>
      <c r="BD11" s="101">
        <f>IFERROR(AV13-AV9,0)</f>
        <v>0</v>
      </c>
      <c r="BE11" s="102"/>
      <c r="BF11" s="102"/>
      <c r="BG11" s="102"/>
      <c r="BH11" s="102"/>
      <c r="BI11" s="105"/>
      <c r="BJ11" s="105"/>
      <c r="BK11" s="105"/>
      <c r="BL11" s="105"/>
      <c r="BM11" s="105"/>
      <c r="BN11" s="105"/>
      <c r="BO11" s="101">
        <f t="shared" si="6"/>
        <v>3</v>
      </c>
      <c r="BP11" s="101">
        <f t="shared" si="7"/>
        <v>2</v>
      </c>
      <c r="BQ11" s="101">
        <f t="shared" si="8"/>
        <v>7</v>
      </c>
      <c r="BR11" s="101">
        <f t="shared" si="9"/>
        <v>32700</v>
      </c>
    </row>
    <row r="12" spans="17:70" ht="15" customHeight="1" x14ac:dyDescent="0.2">
      <c r="Q12" s="40" t="s">
        <v>67</v>
      </c>
      <c r="R12" s="41" t="str">
        <f>IF(COUNTIF('2 Ghyst EI Test'!C3:G50,"x")=48,COUNTIF('2 Ghyst EI Test'!C24:C26,"x")*5 + COUNTIF('2 Ghyst EI Test'!D24:D26,"x")*4  + COUNTIF('2 Ghyst EI Test'!E24:E26,"x")*3 + COUNTIF('2 Ghyst EI Test'!F24:F26,"x")*2 + COUNTIF('2 Ghyst EI Test'!G24:G26,"x"),"")</f>
        <v/>
      </c>
      <c r="S12" s="41" t="str">
        <f>IF(COUNTIF('7 Ghyst EI Re-Test'!C3:G50,"x")=48,COUNTIF('7 Ghyst EI Re-Test'!C24:C26,"x")*5 + COUNTIF('7 Ghyst EI Re-Test'!D24:D26,"x")*4  + COUNTIF('7 Ghyst EI Re-Test'!E24:E26,"x")*3 + COUNTIF('7 Ghyst EI Re-Test'!F24:F26,"x")*2 + COUNTIF('7 Ghyst EI Re-Test'!G24:G26,"x"),"")</f>
        <v/>
      </c>
      <c r="T12" s="42" t="str">
        <f>IF(R12="Test Incomplete",IF(R12&lt;=11,"LOW",IF(R12&gt;=12,"HIGH","")),IF(R12&lt;=11,"LOW",IF(S12&gt;=12,"HIGH","")))</f>
        <v>HIGH</v>
      </c>
      <c r="U12" s="58" t="str">
        <f t="shared" si="1"/>
        <v>Empathy</v>
      </c>
      <c r="V12" s="58" t="e">
        <f t="shared" si="2"/>
        <v>#VALUE!</v>
      </c>
      <c r="AU12" s="96" t="str">
        <f t="shared" si="3"/>
        <v>Empathy</v>
      </c>
      <c r="AV12" s="96" t="str">
        <f t="shared" si="4"/>
        <v/>
      </c>
      <c r="AY12" s="101">
        <f t="shared" si="5"/>
        <v>7</v>
      </c>
      <c r="AZ12" s="33">
        <v>10</v>
      </c>
      <c r="BA12" s="33" t="s">
        <v>377</v>
      </c>
      <c r="BB12" s="33" t="s">
        <v>65</v>
      </c>
      <c r="BC12" s="33" t="s">
        <v>68</v>
      </c>
      <c r="BD12" s="104">
        <f>IFERROR(AV9-AV13,0)</f>
        <v>0</v>
      </c>
      <c r="BO12" s="104">
        <f t="shared" si="6"/>
        <v>3</v>
      </c>
      <c r="BP12" s="104">
        <f t="shared" si="7"/>
        <v>2</v>
      </c>
      <c r="BQ12" s="104">
        <f t="shared" si="8"/>
        <v>8</v>
      </c>
      <c r="BR12" s="104">
        <f t="shared" si="9"/>
        <v>32800</v>
      </c>
    </row>
    <row r="13" spans="17:70" ht="15" customHeight="1" x14ac:dyDescent="0.2">
      <c r="Q13" s="40" t="s">
        <v>68</v>
      </c>
      <c r="R13" s="41" t="str">
        <f>IF(COUNTIF('2 Ghyst EI Test'!C3:G50,"x")=48,COUNTIF('2 Ghyst EI Test'!C27:C29,"x")*5 + COUNTIF('2 Ghyst EI Test'!D27:D29,"x")*4  + COUNTIF('2 Ghyst EI Test'!E27:E29,"x")*3 + COUNTIF('2 Ghyst EI Test'!F27:F29,"x")*2 + COUNTIF('2 Ghyst EI Test'!G27:G29,"x"),"Test Incomplete")</f>
        <v>Test Incomplete</v>
      </c>
      <c r="S13" s="41" t="str">
        <f>IF(COUNTIF('7 Ghyst EI Re-Test'!C3:G50,"x")=48,COUNTIF('7 Ghyst EI Re-Test'!C27:C29,"x")*5 + COUNTIF('7 Ghyst EI Re-Test'!D27:D29,"x")*4  + COUNTIF('7 Ghyst EI Re-Test'!E27:E29,"x")*3 + COUNTIF('7 Ghyst EI Re-Test'!F27:F29,"x")*2 + COUNTIF('7 Ghyst EI Re-Test'!G27:G29,"x"),"Test Incomplete")</f>
        <v>Test Incomplete</v>
      </c>
      <c r="T13" s="42" t="str">
        <f>IF(R13="Test Incomplete",IF(R13&lt;=11,"LOW",IF(R13&gt;=12,"HIGH","")),IF(R13&lt;=11,"LOW",IF(S13&gt;=12,"HIGH","")))</f>
        <v>HIGH</v>
      </c>
      <c r="U13" s="58" t="str">
        <f t="shared" si="1"/>
        <v>Social Responsibility</v>
      </c>
      <c r="V13" s="58" t="e">
        <f t="shared" si="2"/>
        <v>#VALUE!</v>
      </c>
      <c r="AU13" s="96" t="str">
        <f t="shared" si="3"/>
        <v>Social Responsibility</v>
      </c>
      <c r="AV13" s="96" t="str">
        <f t="shared" si="4"/>
        <v>Test Incomplete</v>
      </c>
      <c r="AY13" s="101">
        <f t="shared" si="5"/>
        <v>5</v>
      </c>
      <c r="AZ13" s="96">
        <v>11</v>
      </c>
      <c r="BA13" s="96" t="s">
        <v>386</v>
      </c>
      <c r="BB13" s="102" t="s">
        <v>72</v>
      </c>
      <c r="BC13" s="102" t="s">
        <v>71</v>
      </c>
      <c r="BD13" s="101">
        <f>IFERROR(AV19-AV17,0)</f>
        <v>0</v>
      </c>
      <c r="BE13" s="102"/>
      <c r="BF13" s="102"/>
      <c r="BG13" s="102"/>
      <c r="BH13" s="102"/>
      <c r="BI13" s="105"/>
      <c r="BJ13" s="105"/>
      <c r="BK13" s="105"/>
      <c r="BL13" s="105"/>
      <c r="BM13" s="105"/>
      <c r="BN13" s="105"/>
      <c r="BO13" s="101">
        <f t="shared" si="6"/>
        <v>3</v>
      </c>
      <c r="BP13" s="101">
        <f t="shared" si="7"/>
        <v>2</v>
      </c>
      <c r="BQ13" s="101">
        <f t="shared" si="8"/>
        <v>6</v>
      </c>
      <c r="BR13" s="101">
        <f t="shared" si="9"/>
        <v>32600</v>
      </c>
    </row>
    <row r="14" spans="17:70" ht="15" customHeight="1" x14ac:dyDescent="0.2">
      <c r="Q14" s="271" t="s">
        <v>57</v>
      </c>
      <c r="R14" s="272"/>
      <c r="S14" s="272"/>
      <c r="T14" s="273"/>
      <c r="U14" s="58" t="str">
        <f t="shared" si="1"/>
        <v>DECISION MAKING</v>
      </c>
      <c r="V14" s="58">
        <f t="shared" si="2"/>
        <v>0</v>
      </c>
      <c r="AU14" s="96" t="str">
        <f t="shared" si="3"/>
        <v>DECISION MAKING</v>
      </c>
      <c r="AV14" s="96">
        <f t="shared" si="4"/>
        <v>0</v>
      </c>
    </row>
    <row r="15" spans="17:70" ht="15" customHeight="1" x14ac:dyDescent="0.2">
      <c r="Q15" s="40" t="s">
        <v>69</v>
      </c>
      <c r="R15" s="41" t="str">
        <f>IF(COUNTIF('2 Ghyst EI Test'!C3:G50,"x")=48,COUNTIF('2 Ghyst EI Test'!C30:C32,"x")*5 + COUNTIF('2 Ghyst EI Test'!D30:D32,"x")*4  + COUNTIF('2 Ghyst EI Test'!E30:E32,"x")*3 + COUNTIF('2 Ghyst EI Test'!F30:F32,"x")*2 + COUNTIF('2 Ghyst EI Test'!G30:G32,"x"),"Test Incomplete")</f>
        <v>Test Incomplete</v>
      </c>
      <c r="S15" s="41" t="str">
        <f>IF(COUNTIF('7 Ghyst EI Re-Test'!C3:G50,"x")=48,COUNTIF('7 Ghyst EI Re-Test'!C30:C32,"x")*5 + COUNTIF('7 Ghyst EI Re-Test'!D30:D32,"x")*4  + COUNTIF('7 Ghyst EI Re-Test'!E30:E32,"x")*3 + COUNTIF('7 Ghyst EI Re-Test'!F30:F32,"x")*2 + COUNTIF('7 Ghyst EI Re-Test'!G30:G32,"x"),"Test Incomplete")</f>
        <v>Test Incomplete</v>
      </c>
      <c r="T15" s="42" t="str">
        <f>IF(R15="Test Incomplete",IF(R15&lt;=11,"LOW",IF(R15&gt;=12,"HIGH","")),IF(R15&lt;=11,"LOW",IF(S15&gt;=12,"HIGH","")))</f>
        <v>HIGH</v>
      </c>
      <c r="U15" s="58" t="str">
        <f t="shared" si="1"/>
        <v>Problem Solving</v>
      </c>
      <c r="V15" s="58" t="e">
        <f t="shared" si="2"/>
        <v>#VALUE!</v>
      </c>
      <c r="W15" s="1"/>
      <c r="AU15" s="96" t="str">
        <f t="shared" si="3"/>
        <v>Problem Solving</v>
      </c>
      <c r="AV15" s="96" t="str">
        <f t="shared" si="4"/>
        <v>Test Incomplete</v>
      </c>
    </row>
    <row r="16" spans="17:70" ht="15" customHeight="1" x14ac:dyDescent="0.2">
      <c r="Q16" s="40" t="s">
        <v>70</v>
      </c>
      <c r="R16" s="41" t="str">
        <f>IF(COUNTIF('2 Ghyst EI Test'!C3:G50,"x")=48,COUNTIF('2 Ghyst EI Test'!C33:C35,"x")*5 + COUNTIF('2 Ghyst EI Test'!D33:D35,"x")*4  + COUNTIF('2 Ghyst EI Test'!E33:E35,"x")*3 + COUNTIF('2 Ghyst EI Test'!F33:F35,"x")*2 + COUNTIF('2 Ghyst EI Test'!G33:G35,"x"),"Test Incomplete")</f>
        <v>Test Incomplete</v>
      </c>
      <c r="S16" s="41" t="str">
        <f>IF(COUNTIF('7 Ghyst EI Re-Test'!C3:G50,"x")=48,COUNTIF('7 Ghyst EI Re-Test'!C33:C35,"x")*5 + COUNTIF('7 Ghyst EI Re-Test'!D33:D35,"x")*4  + COUNTIF('7 Ghyst EI Re-Test'!E33:E35,"x")*3 + COUNTIF('7 Ghyst EI Re-Test'!F33:F35,"x")*2 + COUNTIF('7 Ghyst EI Re-Test'!G33:G35,"x"),"Test Incomplete")</f>
        <v>Test Incomplete</v>
      </c>
      <c r="T16" s="42" t="str">
        <f>IF(R16="Test Incomplete",IF(R16&lt;=11,"LOW",IF(R16&gt;=12,"HIGH","")),IF(R16&lt;=11,"LOW",IF(S16&gt;=12,"HIGH","")))</f>
        <v>HIGH</v>
      </c>
      <c r="U16" s="58" t="str">
        <f t="shared" si="1"/>
        <v>Reality Testing</v>
      </c>
      <c r="V16" s="58" t="e">
        <f t="shared" si="2"/>
        <v>#VALUE!</v>
      </c>
      <c r="AU16" s="96" t="str">
        <f t="shared" si="3"/>
        <v>Reality Testing</v>
      </c>
      <c r="AV16" s="96" t="str">
        <f t="shared" si="4"/>
        <v>Test Incomplete</v>
      </c>
      <c r="BA16" s="96" t="s">
        <v>302</v>
      </c>
      <c r="BB16" s="33" t="s">
        <v>486</v>
      </c>
      <c r="BD16" s="104">
        <f>BD3</f>
        <v>15</v>
      </c>
      <c r="BE16" s="33">
        <f>RANK(BD16,$BD$16:$BD$18)</f>
        <v>1</v>
      </c>
    </row>
    <row r="17" spans="17:57" ht="15" customHeight="1" x14ac:dyDescent="0.2">
      <c r="Q17" s="40" t="s">
        <v>71</v>
      </c>
      <c r="R17" s="41" t="str">
        <f>IF(COUNTIF('2 Ghyst EI Test'!C3:G50,"x")=48,COUNTIF('2 Ghyst EI Test'!C36:C38,"x")*5 + COUNTIF('2 Ghyst EI Test'!D36:D38,"x")*4  + COUNTIF('2 Ghyst EI Test'!E36:E38,"x")*3 + COUNTIF('2 Ghyst EI Test'!F36:F38,"x")*2 + COUNTIF('2 Ghyst EI Test'!G36:G38,"x"),"Test Incomplete")</f>
        <v>Test Incomplete</v>
      </c>
      <c r="S17" s="41" t="str">
        <f>IF(COUNTIF('7 Ghyst EI Re-Test'!C3:G50,"x")=48,COUNTIF('7 Ghyst EI Re-Test'!C36:C38,"x")*5 + COUNTIF('7 Ghyst EI Re-Test'!D36:D38,"x")*4  + COUNTIF('7 Ghyst EI Re-Test'!E36:E38,"x")*3 + COUNTIF('7 Ghyst EI Re-Test'!F36:F38,"x")*2 + COUNTIF('7 Ghyst EI Re-Test'!G36:G38,"x"),"Test Incomplete")</f>
        <v>Test Incomplete</v>
      </c>
      <c r="T17" s="42" t="str">
        <f>IF(R17="Test Incomplete",IF(R17&lt;=11,"LOW",IF(R17&gt;=12,"HIGH","")),IF(R17&lt;=11,"LOW",IF(S17&gt;=12,"HIGH","")))</f>
        <v>HIGH</v>
      </c>
      <c r="U17" s="58" t="str">
        <f t="shared" si="1"/>
        <v>Impulse Control</v>
      </c>
      <c r="V17" s="58" t="e">
        <f t="shared" si="2"/>
        <v>#VALUE!</v>
      </c>
      <c r="AU17" s="96" t="str">
        <f t="shared" si="3"/>
        <v>Impulse Control</v>
      </c>
      <c r="AV17" s="96" t="str">
        <f t="shared" si="4"/>
        <v>Test Incomplete</v>
      </c>
      <c r="BA17" s="33" t="s">
        <v>312</v>
      </c>
      <c r="BD17" s="104">
        <f>BD4</f>
        <v>15</v>
      </c>
      <c r="BE17" s="33">
        <f t="shared" ref="BE17:BE18" si="10">RANK(BD17,$BD$16:$BD$18)</f>
        <v>1</v>
      </c>
    </row>
    <row r="18" spans="17:57" ht="15" customHeight="1" x14ac:dyDescent="0.2">
      <c r="Q18" s="271" t="s">
        <v>58</v>
      </c>
      <c r="R18" s="272"/>
      <c r="S18" s="272"/>
      <c r="T18" s="273"/>
      <c r="U18" s="58" t="str">
        <f t="shared" si="1"/>
        <v>STRESS MANAGEMENT</v>
      </c>
      <c r="V18" s="58">
        <f t="shared" si="2"/>
        <v>0</v>
      </c>
      <c r="AU18" s="96" t="str">
        <f t="shared" si="3"/>
        <v>STRESS MANAGEMENT</v>
      </c>
      <c r="AV18" s="96">
        <f t="shared" si="4"/>
        <v>0</v>
      </c>
      <c r="BA18" s="96" t="s">
        <v>339</v>
      </c>
      <c r="BD18" s="104">
        <f>BD7</f>
        <v>0</v>
      </c>
      <c r="BE18" s="33">
        <f t="shared" si="10"/>
        <v>3</v>
      </c>
    </row>
    <row r="19" spans="17:57" ht="15" customHeight="1" x14ac:dyDescent="0.2">
      <c r="Q19" s="40" t="s">
        <v>72</v>
      </c>
      <c r="R19" s="41" t="str">
        <f>IF(COUNTIF('2 Ghyst EI Test'!C3:G50,"x")=48,COUNTIF('2 Ghyst EI Test'!C39:C41,"x")*5 + COUNTIF('2 Ghyst EI Test'!D39:D41,"x")*4  + COUNTIF('2 Ghyst EI Test'!E39:E41,"x")*3 + COUNTIF('2 Ghyst EI Test'!F39:F41,"x")*2 + COUNTIF('2 Ghyst EI Test'!G39:G41,"x"),"Test Incomplete")</f>
        <v>Test Incomplete</v>
      </c>
      <c r="S19" s="41" t="str">
        <f>IF(COUNTIF('7 Ghyst EI Re-Test'!C3:G50,"x")=48,COUNTIF('7 Ghyst EI Re-Test'!C39:C41,"x")*5 + COUNTIF('7 Ghyst EI Re-Test'!D39:D41,"x")*4  + COUNTIF('7 Ghyst EI Re-Test'!E39:E41,"x")*3 + COUNTIF('7 Ghyst EI Re-Test'!F39:F41,"x")*2 + COUNTIF('7 Ghyst EI Re-Test'!G39:G41,"x"),"Test Incomplete")</f>
        <v>Test Incomplete</v>
      </c>
      <c r="T19" s="42" t="str">
        <f>IF(R19="Test Incomplete",IF(R19&lt;=11,"LOW",IF(R19&gt;=12,"HIGH","")),IF(R19&lt;=11,"LOW",IF(S19&gt;=12,"HIGH","")))</f>
        <v>HIGH</v>
      </c>
      <c r="U19" s="58" t="str">
        <f t="shared" si="1"/>
        <v>Flexibility</v>
      </c>
      <c r="V19" s="58" t="e">
        <f t="shared" si="2"/>
        <v>#VALUE!</v>
      </c>
      <c r="W19" s="1"/>
      <c r="AU19" s="96" t="str">
        <f t="shared" si="3"/>
        <v>Flexibility</v>
      </c>
      <c r="AV19" s="96" t="str">
        <f t="shared" si="4"/>
        <v>Test Incomplete</v>
      </c>
    </row>
    <row r="20" spans="17:57" ht="15" customHeight="1" x14ac:dyDescent="0.2">
      <c r="Q20" s="40" t="s">
        <v>73</v>
      </c>
      <c r="R20" s="41" t="str">
        <f>IF(COUNTIF('2 Ghyst EI Test'!C3:G50,"x")=48,COUNTIF('2 Ghyst EI Test'!C42:C44,"x")*5 + COUNTIF('2 Ghyst EI Test'!D42:D44,"x")*4  + COUNTIF('2 Ghyst EI Test'!E42:E44,"x")*3 + COUNTIF('2 Ghyst EI Test'!F42:F44,"x")*2 + COUNTIF('2 Ghyst EI Test'!G42:G44,"x"),"Test Incomplete")</f>
        <v>Test Incomplete</v>
      </c>
      <c r="S20" s="41" t="str">
        <f>IF(COUNTIF('7 Ghyst EI Re-Test'!C3:G50,"x")=48,COUNTIF('7 Ghyst EI Re-Test'!C42:C44,"x")*5 + COUNTIF('7 Ghyst EI Re-Test'!D42:D44,"x")*4  + COUNTIF('7 Ghyst EI Re-Test'!E42:E44,"x")*3 + COUNTIF('7 Ghyst EI Re-Test'!F42:F44,"x")*2 + COUNTIF('7 Ghyst EI Re-Test'!G42:G44,"x"),"Test Incomplete")</f>
        <v>Test Incomplete</v>
      </c>
      <c r="T20" s="42" t="str">
        <f>IF(R20="Test Incomplete",IF(R20&lt;=11,"LOW",IF(R20&gt;=12,"HIGH","")),IF(R20&lt;=11,"LOW",IF(S20&gt;=12,"HIGH","")))</f>
        <v>HIGH</v>
      </c>
      <c r="U20" s="58" t="str">
        <f t="shared" si="1"/>
        <v>Stress Tolerance</v>
      </c>
      <c r="V20" s="58" t="e">
        <f t="shared" si="2"/>
        <v>#VALUE!</v>
      </c>
      <c r="AU20" s="96" t="str">
        <f t="shared" si="3"/>
        <v>Stress Tolerance</v>
      </c>
      <c r="AV20" s="96" t="str">
        <f t="shared" si="4"/>
        <v>Test Incomplete</v>
      </c>
    </row>
    <row r="21" spans="17:57" ht="15" customHeight="1" x14ac:dyDescent="0.2">
      <c r="Q21" s="40" t="s">
        <v>74</v>
      </c>
      <c r="R21" s="41" t="str">
        <f>IF(COUNTIF('2 Ghyst EI Test'!C3:G50,"x")=48,COUNTIF('2 Ghyst EI Test'!C45:C47,"x")*5 + COUNTIF('2 Ghyst EI Test'!D45:D47,"x")*4  + COUNTIF('2 Ghyst EI Test'!E45:E47,"x")*3 + COUNTIF('2 Ghyst EI Test'!F45:F47,"x")*2 + COUNTIF('2 Ghyst EI Test'!G45:G47,"x"),"Test Incomplete")</f>
        <v>Test Incomplete</v>
      </c>
      <c r="S21" s="41" t="str">
        <f>IF(COUNTIF('7 Ghyst EI Re-Test'!C3:G50,"x")=48,COUNTIF('7 Ghyst EI Re-Test'!C45:C47,"x")*5 + COUNTIF('7 Ghyst EI Re-Test'!D45:D47,"x")*4  + COUNTIF('7 Ghyst EI Re-Test'!E45:E47,"x")*3 + COUNTIF('7 Ghyst EI Re-Test'!F45:F47,"x")*2 + COUNTIF('7 Ghyst EI Re-Test'!G45:G47,"x"),"Test Incomplete")</f>
        <v>Test Incomplete</v>
      </c>
      <c r="T21" s="42" t="str">
        <f>IF(R21="Test Incomplete",IF(R21&lt;=11,"LOW",IF(R21&gt;=12,"HIGH","")),IF(R21&lt;=11,"LOW",IF(S21&gt;=12,"HIGH","")))</f>
        <v>HIGH</v>
      </c>
      <c r="U21" s="58" t="str">
        <f t="shared" si="1"/>
        <v>Optimism</v>
      </c>
      <c r="V21" s="58" t="e">
        <f t="shared" si="2"/>
        <v>#VALUE!</v>
      </c>
      <c r="AU21" s="96" t="str">
        <f t="shared" si="3"/>
        <v>Optimism</v>
      </c>
      <c r="AV21" s="96" t="str">
        <f t="shared" si="4"/>
        <v>Test Incomplete</v>
      </c>
      <c r="BA21" s="96" t="s">
        <v>302</v>
      </c>
      <c r="BB21" s="33" t="s">
        <v>487</v>
      </c>
      <c r="BD21" s="33">
        <v>1</v>
      </c>
    </row>
    <row r="22" spans="17:57" ht="15" customHeight="1" x14ac:dyDescent="0.2">
      <c r="Q22" s="271" t="s">
        <v>59</v>
      </c>
      <c r="R22" s="272"/>
      <c r="S22" s="272"/>
      <c r="T22" s="273"/>
      <c r="U22" s="58" t="str">
        <f t="shared" si="1"/>
        <v>WELL BEING INDICATOR</v>
      </c>
      <c r="V22" s="58">
        <f t="shared" si="2"/>
        <v>0</v>
      </c>
      <c r="AU22" s="96" t="str">
        <f t="shared" si="3"/>
        <v>WELL BEING INDICATOR</v>
      </c>
      <c r="AV22" s="96">
        <f t="shared" si="4"/>
        <v>0</v>
      </c>
      <c r="BA22" s="33" t="s">
        <v>312</v>
      </c>
      <c r="BD22" s="33">
        <v>2</v>
      </c>
    </row>
    <row r="23" spans="17:57" ht="15" customHeight="1" thickBot="1" x14ac:dyDescent="0.25">
      <c r="Q23" s="43" t="s">
        <v>75</v>
      </c>
      <c r="R23" s="44" t="str">
        <f>IF(COUNTIF('2 Ghyst EI Test'!C3:G50,"x")=48,COUNTIF('2 Ghyst EI Test'!C48:C50,"x")*5 + COUNTIF('2 Ghyst EI Test'!D48:D50,"x")*4  + COUNTIF('2 Ghyst EI Test'!E48:E50,"x")*3 + COUNTIF('2 Ghyst EI Test'!F48:F50,"x")*2 + COUNTIF('2 Ghyst EI Test'!G48:G50,"x"),"Test Incomplete")</f>
        <v>Test Incomplete</v>
      </c>
      <c r="S23" s="44" t="str">
        <f>IF(COUNTIF('7 Ghyst EI Re-Test'!C3:G50,"x")=48,COUNTIF('7 Ghyst EI Re-Test'!C48:C50,"x")*5 + COUNTIF('7 Ghyst EI Re-Test'!D48:D50,"x")*4  + COUNTIF('7 Ghyst EI Re-Test'!E48:E50,"x")*3 + COUNTIF('7 Ghyst EI Re-Test'!F48:F50,"x")*2 + COUNTIF('7 Ghyst EI Re-Test'!G48:G50,"x"),"Test Incomplete")</f>
        <v>Test Incomplete</v>
      </c>
      <c r="T23" s="45" t="str">
        <f>IF(R23="Test Incomplete",IF(R23&lt;=11,"LOW",IF(R23&gt;=12,"HIGH","")),IF(R23&lt;=11,"LOW",IF(S23&gt;=12,"HIGH","")))</f>
        <v>HIGH</v>
      </c>
      <c r="U23" s="58" t="str">
        <f t="shared" si="1"/>
        <v>Happiness</v>
      </c>
      <c r="V23" s="58" t="e">
        <f t="shared" si="2"/>
        <v>#VALUE!</v>
      </c>
      <c r="W23" s="1"/>
      <c r="AU23" s="96" t="str">
        <f t="shared" si="3"/>
        <v>Happiness</v>
      </c>
      <c r="AV23" s="96" t="str">
        <f t="shared" si="4"/>
        <v>Test Incomplete</v>
      </c>
      <c r="BA23" s="96" t="s">
        <v>339</v>
      </c>
      <c r="BD23" s="33">
        <v>3</v>
      </c>
    </row>
    <row r="24" spans="17:57" ht="15" customHeight="1" x14ac:dyDescent="0.2">
      <c r="BA24" s="33" t="s">
        <v>321</v>
      </c>
      <c r="BD24" s="33">
        <v>4</v>
      </c>
    </row>
    <row r="25" spans="17:57" ht="15" customHeight="1" x14ac:dyDescent="0.2">
      <c r="Q25" s="182" t="s">
        <v>442</v>
      </c>
      <c r="U25" s="33"/>
      <c r="X25" s="183" t="s">
        <v>444</v>
      </c>
      <c r="AA25" s="33"/>
      <c r="AB25" s="33"/>
      <c r="BA25" s="96" t="s">
        <v>331</v>
      </c>
      <c r="BD25" s="33">
        <v>5</v>
      </c>
    </row>
    <row r="26" spans="17:57" ht="15" customHeight="1" x14ac:dyDescent="0.2">
      <c r="Q26" s="268" t="str">
        <f>HYPERLINK("#'6 Interpretive Guidelines'!A"&amp;'4 Ghyst EI Test Results'!AY42,'4 Ghyst EI Test Results'!BA42)</f>
        <v>ALPHA PROFILE:</v>
      </c>
      <c r="R26" s="269"/>
      <c r="S26" s="269"/>
      <c r="T26" s="106">
        <v>1</v>
      </c>
      <c r="X26" s="268" t="str">
        <f t="shared" ref="X26:X36" si="11">HYPERLINK("#'6 Interpretive Guidelines'!A"&amp;AY42,BA42)</f>
        <v>ALPHA PROFILE:</v>
      </c>
      <c r="Y26" s="269"/>
      <c r="Z26" s="269"/>
      <c r="AA26" s="106">
        <v>1</v>
      </c>
      <c r="BA26" s="33" t="s">
        <v>386</v>
      </c>
      <c r="BD26" s="33">
        <v>6</v>
      </c>
    </row>
    <row r="27" spans="17:57" ht="15" customHeight="1" x14ac:dyDescent="0.2">
      <c r="Q27" s="266" t="str">
        <f>HYPERLINK("#'6 Interpretive Guidelines'!A"&amp;'4 Ghyst EI Test Results'!AY43,'4 Ghyst EI Test Results'!BA43)</f>
        <v>SELF-SACRIFICE PROFILE:</v>
      </c>
      <c r="R27" s="267"/>
      <c r="S27" s="267"/>
      <c r="T27" s="107">
        <v>2</v>
      </c>
      <c r="X27" s="266" t="str">
        <f t="shared" si="11"/>
        <v>SELF-SACRIFICE PROFILE:</v>
      </c>
      <c r="Y27" s="267"/>
      <c r="Z27" s="267"/>
      <c r="AA27" s="107">
        <v>2</v>
      </c>
      <c r="BA27" s="96" t="s">
        <v>369</v>
      </c>
      <c r="BD27" s="33">
        <v>7</v>
      </c>
    </row>
    <row r="28" spans="17:57" ht="15" customHeight="1" x14ac:dyDescent="0.2">
      <c r="Q28" s="266" t="str">
        <f>HYPERLINK("#'6 Interpretive Guidelines'!A"&amp;'4 Ghyst EI Test Results'!AY44,'4 Ghyst EI Test Results'!BA44)</f>
        <v>CONTROLLER /PUPPET MASTER/PERFECTIONIST PROFILE:</v>
      </c>
      <c r="R28" s="267"/>
      <c r="S28" s="267"/>
      <c r="T28" s="107">
        <v>3</v>
      </c>
      <c r="X28" s="266" t="str">
        <f t="shared" si="11"/>
        <v>CONTROLLER /PUPPET MASTER/PERFECTIONIST PROFILE:</v>
      </c>
      <c r="Y28" s="267"/>
      <c r="Z28" s="267"/>
      <c r="AA28" s="107">
        <v>3</v>
      </c>
      <c r="BA28" s="33" t="s">
        <v>377</v>
      </c>
      <c r="BD28" s="33">
        <v>8</v>
      </c>
    </row>
    <row r="29" spans="17:57" ht="15" customHeight="1" x14ac:dyDescent="0.2">
      <c r="Q29" s="266" t="str">
        <f>HYPERLINK("#'6 Interpretive Guidelines'!A"&amp;'4 Ghyst EI Test Results'!AY45,'4 Ghyst EI Test Results'!BA45)</f>
        <v>ANGER, FRUSTRATION, IMPATIENCE PROFILE:</v>
      </c>
      <c r="R29" s="267"/>
      <c r="S29" s="267"/>
      <c r="T29" s="107">
        <v>4</v>
      </c>
      <c r="X29" s="266" t="str">
        <f t="shared" si="11"/>
        <v>ANGER, FRUSTRATION, IMPATIENCE PROFILE:</v>
      </c>
      <c r="Y29" s="267"/>
      <c r="Z29" s="267"/>
      <c r="AA29" s="107">
        <v>4</v>
      </c>
      <c r="BA29" s="96" t="s">
        <v>348</v>
      </c>
      <c r="BD29" s="33">
        <v>9</v>
      </c>
    </row>
    <row r="30" spans="17:57" ht="15" customHeight="1" x14ac:dyDescent="0.2">
      <c r="Q30" s="266" t="str">
        <f>HYPERLINK("#'6 Interpretive Guidelines'!A"&amp;'4 Ghyst EI Test Results'!AY46,'4 Ghyst EI Test Results'!BA46)</f>
        <v>CHASES SHINY OBJECTS PROFILE:</v>
      </c>
      <c r="R30" s="267"/>
      <c r="S30" s="267"/>
      <c r="T30" s="107">
        <v>5</v>
      </c>
      <c r="X30" s="266" t="str">
        <f t="shared" si="11"/>
        <v>CHASES SHINY OBJECTS PROFILE:</v>
      </c>
      <c r="Y30" s="267"/>
      <c r="Z30" s="267"/>
      <c r="AA30" s="107">
        <v>5</v>
      </c>
      <c r="BA30" s="33" t="s">
        <v>439</v>
      </c>
      <c r="BD30" s="33">
        <v>10</v>
      </c>
    </row>
    <row r="31" spans="17:57" ht="15" customHeight="1" x14ac:dyDescent="0.2">
      <c r="Q31" s="266" t="str">
        <f>HYPERLINK("#'6 Interpretive Guidelines'!A"&amp;'4 Ghyst EI Test Results'!AY47,'4 Ghyst EI Test Results'!BA47)</f>
        <v xml:space="preserve">TEAM PLAYER PROFILE: </v>
      </c>
      <c r="R31" s="267"/>
      <c r="S31" s="267"/>
      <c r="T31" s="107">
        <v>6</v>
      </c>
      <c r="X31" s="266" t="str">
        <f t="shared" si="11"/>
        <v xml:space="preserve">TEAM PLAYER PROFILE: </v>
      </c>
      <c r="Y31" s="267"/>
      <c r="Z31" s="267"/>
      <c r="AA31" s="107">
        <v>6</v>
      </c>
      <c r="BA31" s="96" t="s">
        <v>440</v>
      </c>
      <c r="BD31" s="33">
        <v>11</v>
      </c>
    </row>
    <row r="32" spans="17:57" ht="15" customHeight="1" x14ac:dyDescent="0.2">
      <c r="Q32" s="266" t="str">
        <f>HYPERLINK("#'6 Interpretive Guidelines'!A"&amp;'4 Ghyst EI Test Results'!AY48,'4 Ghyst EI Test Results'!BA48)</f>
        <v>THE LONE WOLF PROFILE:</v>
      </c>
      <c r="R32" s="267"/>
      <c r="S32" s="267"/>
      <c r="T32" s="107">
        <v>7</v>
      </c>
      <c r="X32" s="266" t="str">
        <f t="shared" si="11"/>
        <v>THE LONE WOLF PROFILE:</v>
      </c>
      <c r="Y32" s="267"/>
      <c r="Z32" s="267"/>
      <c r="AA32" s="107">
        <v>7</v>
      </c>
    </row>
    <row r="33" spans="1:53" ht="15" customHeight="1" x14ac:dyDescent="0.2">
      <c r="Q33" s="266" t="str">
        <f>HYPERLINK("#'6 Interpretive Guidelines'!A"&amp;'4 Ghyst EI Test Results'!AY49,'4 Ghyst EI Test Results'!BA49)</f>
        <v>CHAOS, REACTIVE MANAGEMENT PROFILE:</v>
      </c>
      <c r="R33" s="267"/>
      <c r="S33" s="267"/>
      <c r="T33" s="107">
        <v>8</v>
      </c>
      <c r="X33" s="266" t="str">
        <f t="shared" si="11"/>
        <v>CHAOS, REACTIVE MANAGEMENT PROFILE:</v>
      </c>
      <c r="Y33" s="267"/>
      <c r="Z33" s="267"/>
      <c r="AA33" s="107">
        <v>8</v>
      </c>
    </row>
    <row r="34" spans="1:53" ht="15" customHeight="1" x14ac:dyDescent="0.2">
      <c r="Q34" s="266" t="str">
        <f>HYPERLINK("#'6 Interpretive Guidelines'!A"&amp;'4 Ghyst EI Test Results'!AY50,'4 Ghyst EI Test Results'!BA50)</f>
        <v>OVERLY OPTIMISTIC PROFILE:  Glass half full</v>
      </c>
      <c r="R34" s="267"/>
      <c r="S34" s="267"/>
      <c r="T34" s="107">
        <v>9</v>
      </c>
      <c r="X34" s="266" t="str">
        <f t="shared" si="11"/>
        <v>OVERLY OPTIMISTIC PROFILE:  Glass half full</v>
      </c>
      <c r="Y34" s="267"/>
      <c r="Z34" s="267"/>
      <c r="AA34" s="107">
        <v>9</v>
      </c>
    </row>
    <row r="35" spans="1:53" ht="15" customHeight="1" x14ac:dyDescent="0.2">
      <c r="Q35" s="266" t="str">
        <f>HYPERLINK("#'6 Interpretive Guidelines'!A"&amp;'4 Ghyst EI Test Results'!AY51,'4 Ghyst EI Test Results'!BA51)</f>
        <v>PESSIMIST OR REALIST PROFILE:  Glass half empty</v>
      </c>
      <c r="R35" s="267"/>
      <c r="S35" s="267"/>
      <c r="T35" s="107">
        <v>10</v>
      </c>
      <c r="X35" s="266" t="str">
        <f t="shared" si="11"/>
        <v>PESSIMIST OR REALIST PROFILE:  Glass half empty</v>
      </c>
      <c r="Y35" s="267"/>
      <c r="Z35" s="267"/>
      <c r="AA35" s="107">
        <v>10</v>
      </c>
    </row>
    <row r="36" spans="1:53" ht="15" customHeight="1" x14ac:dyDescent="0.2">
      <c r="Q36" s="277" t="str">
        <f>HYPERLINK("#'6 Interpretive Guidelines'!A"&amp;'4 Ghyst EI Test Results'!AY52,'4 Ghyst EI Test Results'!BA52)</f>
        <v>BURNOUT PROFILE:</v>
      </c>
      <c r="R36" s="278"/>
      <c r="S36" s="278"/>
      <c r="T36" s="108">
        <v>11</v>
      </c>
      <c r="X36" s="277" t="str">
        <f t="shared" si="11"/>
        <v>BURNOUT PROFILE:</v>
      </c>
      <c r="Y36" s="278"/>
      <c r="Z36" s="278"/>
      <c r="AA36" s="108">
        <v>11</v>
      </c>
    </row>
    <row r="37" spans="1:53" x14ac:dyDescent="0.2">
      <c r="R37" s="181"/>
      <c r="S37" s="181"/>
      <c r="T37" s="181"/>
      <c r="U37" s="181"/>
      <c r="Y37" s="181"/>
      <c r="Z37" s="181"/>
      <c r="AA37" s="181"/>
      <c r="AB37" s="181"/>
    </row>
    <row r="38" spans="1:53" ht="15" customHeight="1" x14ac:dyDescent="0.2">
      <c r="Q38" s="181"/>
      <c r="R38" s="181"/>
      <c r="S38" s="181"/>
      <c r="T38" s="181"/>
      <c r="U38" s="181"/>
      <c r="X38" s="279" t="s">
        <v>441</v>
      </c>
      <c r="Y38" s="279"/>
      <c r="Z38" s="279"/>
      <c r="AA38" s="279"/>
      <c r="AB38" s="181"/>
    </row>
    <row r="39" spans="1:53" x14ac:dyDescent="0.2">
      <c r="A39" s="1"/>
      <c r="Q39" s="181"/>
      <c r="R39" s="181"/>
      <c r="S39" s="181"/>
      <c r="T39" s="181"/>
      <c r="U39" s="181"/>
      <c r="X39" s="279"/>
      <c r="Y39" s="279"/>
      <c r="Z39" s="279"/>
      <c r="AA39" s="279"/>
      <c r="AB39" s="181"/>
    </row>
    <row r="40" spans="1:53" x14ac:dyDescent="0.2">
      <c r="Q40" s="181"/>
      <c r="R40" s="181"/>
      <c r="S40" s="181"/>
      <c r="T40" s="181"/>
      <c r="U40" s="181"/>
      <c r="X40" s="279"/>
      <c r="Y40" s="279"/>
      <c r="Z40" s="279"/>
      <c r="AA40" s="279"/>
      <c r="AB40" s="181"/>
    </row>
    <row r="42" spans="1:53" x14ac:dyDescent="0.2">
      <c r="AY42" s="33">
        <f>MATCH(BA42,'6 Interpretive Guidelines'!A:A,FALSE)</f>
        <v>169</v>
      </c>
      <c r="AZ42" s="2">
        <v>1</v>
      </c>
      <c r="BA42" s="33" t="str">
        <f>VLOOKUP(AZ42,$AY$2:$BR$13,3,FALSE)</f>
        <v>ALPHA PROFILE:</v>
      </c>
    </row>
    <row r="43" spans="1:53" x14ac:dyDescent="0.2">
      <c r="A43" s="1"/>
      <c r="AY43" s="33">
        <f>MATCH(BA43,'6 Interpretive Guidelines'!A:A,FALSE)</f>
        <v>207</v>
      </c>
      <c r="AZ43" s="2">
        <v>2</v>
      </c>
      <c r="BA43" s="33" t="str">
        <f t="shared" ref="BA43:BA52" si="12">VLOOKUP(AZ43,$AY$2:$BR$13,3,FALSE)</f>
        <v>SELF-SACRIFICE PROFILE:</v>
      </c>
    </row>
    <row r="44" spans="1:53" x14ac:dyDescent="0.2">
      <c r="AY44" s="33">
        <f>MATCH(BA44,'6 Interpretive Guidelines'!A:A,FALSE)</f>
        <v>243</v>
      </c>
      <c r="AZ44" s="2">
        <v>3</v>
      </c>
      <c r="BA44" s="33" t="str">
        <f t="shared" si="12"/>
        <v>CONTROLLER /PUPPET MASTER/PERFECTIONIST PROFILE:</v>
      </c>
    </row>
    <row r="45" spans="1:53" x14ac:dyDescent="0.2">
      <c r="AY45" s="33">
        <f>MATCH(BA45,'6 Interpretive Guidelines'!A:A,FALSE)</f>
        <v>281</v>
      </c>
      <c r="AZ45" s="2">
        <v>4</v>
      </c>
      <c r="BA45" s="33" t="str">
        <f t="shared" si="12"/>
        <v>ANGER, FRUSTRATION, IMPATIENCE PROFILE:</v>
      </c>
    </row>
    <row r="46" spans="1:53" x14ac:dyDescent="0.2">
      <c r="AY46" s="33">
        <f>MATCH(BA46,'6 Interpretive Guidelines'!A:A,FALSE)</f>
        <v>520</v>
      </c>
      <c r="AZ46" s="2">
        <v>5</v>
      </c>
      <c r="BA46" s="33" t="str">
        <f t="shared" si="12"/>
        <v>CHASES SHINY OBJECTS PROFILE:</v>
      </c>
    </row>
    <row r="47" spans="1:53" x14ac:dyDescent="0.2">
      <c r="A47" s="1"/>
      <c r="AY47" s="33">
        <f>MATCH(BA47,'6 Interpretive Guidelines'!A:A,FALSE)</f>
        <v>452</v>
      </c>
      <c r="AZ47" s="2">
        <v>6</v>
      </c>
      <c r="BA47" s="33" t="str">
        <f t="shared" si="12"/>
        <v xml:space="preserve">TEAM PLAYER PROFILE: </v>
      </c>
    </row>
    <row r="48" spans="1:53" x14ac:dyDescent="0.2">
      <c r="AY48" s="33">
        <f>MATCH(BA48,'6 Interpretive Guidelines'!A:A,FALSE)</f>
        <v>486</v>
      </c>
      <c r="AZ48" s="2">
        <v>7</v>
      </c>
      <c r="BA48" s="33" t="str">
        <f t="shared" si="12"/>
        <v>THE LONE WOLF PROFILE:</v>
      </c>
    </row>
    <row r="49" spans="1:53" x14ac:dyDescent="0.2">
      <c r="AY49" s="33">
        <f>MATCH(BA49,'6 Interpretive Guidelines'!A:A,FALSE)</f>
        <v>356</v>
      </c>
      <c r="AZ49" s="2">
        <v>8</v>
      </c>
      <c r="BA49" s="33" t="str">
        <f t="shared" si="12"/>
        <v>CHAOS, REACTIVE MANAGEMENT PROFILE:</v>
      </c>
    </row>
    <row r="50" spans="1:53" x14ac:dyDescent="0.2">
      <c r="AY50" s="33">
        <f>MATCH(BA50,'6 Interpretive Guidelines'!A:A,FALSE)</f>
        <v>388</v>
      </c>
      <c r="AZ50" s="2">
        <v>9</v>
      </c>
      <c r="BA50" s="33" t="str">
        <f t="shared" si="12"/>
        <v>OVERLY OPTIMISTIC PROFILE:  Glass half full</v>
      </c>
    </row>
    <row r="51" spans="1:53" x14ac:dyDescent="0.2">
      <c r="A51" s="1"/>
      <c r="AY51" s="33">
        <f>MATCH(BA51,'6 Interpretive Guidelines'!A:A,FALSE)</f>
        <v>420</v>
      </c>
      <c r="AZ51" s="2">
        <v>10</v>
      </c>
      <c r="BA51" s="33" t="str">
        <f t="shared" si="12"/>
        <v>PESSIMIST OR REALIST PROFILE:  Glass half empty</v>
      </c>
    </row>
    <row r="52" spans="1:53" x14ac:dyDescent="0.2">
      <c r="AY52" s="33">
        <f>MATCH(BA52,'6 Interpretive Guidelines'!A:A,FALSE)</f>
        <v>315</v>
      </c>
      <c r="AZ52" s="2">
        <v>11</v>
      </c>
      <c r="BA52" s="33" t="str">
        <f t="shared" si="12"/>
        <v>BURNOUT PROFILE:</v>
      </c>
    </row>
    <row r="55" spans="1:53" x14ac:dyDescent="0.2">
      <c r="A55" s="1"/>
    </row>
    <row r="59" spans="1:53" x14ac:dyDescent="0.2">
      <c r="A59" s="1"/>
    </row>
  </sheetData>
  <sheetProtection algorithmName="SHA-512" hashValue="2VvY/3fUGHLmEQcoCTuN8SYtrrYZ4a0B3CxC3TssNss3Xnu0kuE7hopkUv0G+l/OpH1c3vq+y2cISQuX5P+9NA==" saltValue="awidDy0un6E4tgFDTmEWuw==" spinCount="100000" sheet="1" selectLockedCells="1"/>
  <mergeCells count="30">
    <mergeCell ref="Q26:S26"/>
    <mergeCell ref="BB1:BD1"/>
    <mergeCell ref="Q22:T22"/>
    <mergeCell ref="Q2:T2"/>
    <mergeCell ref="Q6:T6"/>
    <mergeCell ref="Q10:T10"/>
    <mergeCell ref="Q14:T14"/>
    <mergeCell ref="Q18:T18"/>
    <mergeCell ref="X26:Z26"/>
    <mergeCell ref="Q27:S27"/>
    <mergeCell ref="Q28:S28"/>
    <mergeCell ref="Q29:S29"/>
    <mergeCell ref="Q30:S30"/>
    <mergeCell ref="Q31:S31"/>
    <mergeCell ref="X38:AA40"/>
    <mergeCell ref="Q32:S32"/>
    <mergeCell ref="Q33:S33"/>
    <mergeCell ref="Q34:S34"/>
    <mergeCell ref="Q35:S35"/>
    <mergeCell ref="Q36:S36"/>
    <mergeCell ref="X32:Z32"/>
    <mergeCell ref="X33:Z33"/>
    <mergeCell ref="X34:Z34"/>
    <mergeCell ref="X35:Z35"/>
    <mergeCell ref="X36:Z36"/>
    <mergeCell ref="X27:Z27"/>
    <mergeCell ref="X28:Z28"/>
    <mergeCell ref="X29:Z29"/>
    <mergeCell ref="X30:Z30"/>
    <mergeCell ref="X31:Z31"/>
  </mergeCells>
  <conditionalFormatting sqref="T26:T36">
    <cfRule type="colorScale" priority="2">
      <colorScale>
        <cfvo type="min"/>
        <cfvo type="percentile" val="50"/>
        <cfvo type="max"/>
        <color rgb="FFF8696B"/>
        <color rgb="FFFFEB84"/>
        <color rgb="FF63BE7B"/>
      </colorScale>
    </cfRule>
  </conditionalFormatting>
  <conditionalFormatting sqref="AA26:AA36">
    <cfRule type="colorScale" priority="1">
      <colorScale>
        <cfvo type="min"/>
        <cfvo type="percentile" val="50"/>
        <cfvo type="max"/>
        <color rgb="FFF8696B"/>
        <color rgb="FFFFEB84"/>
        <color rgb="FF63BE7B"/>
      </colorScale>
    </cfRule>
  </conditionalFormatting>
  <pageMargins left="0.25" right="0.25" top="0.75" bottom="0.75" header="0.3" footer="0.3"/>
  <pageSetup scale="44" fitToHeight="0" orientation="landscape" r:id="rId1"/>
  <headerFooter>
    <oddFooter>&amp;A</oddFooter>
  </headerFooter>
  <ignoredErrors>
    <ignoredError sqref="Q26:S36 X26:Z36" unlockedFormula="1"/>
    <ignoredError sqref="V3:V23 AB2:AB7" evalErro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336812BD-EDCD-41CD-9837-2E855871DDA8}">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Directions</vt:lpstr>
      <vt:lpstr>2 Ghyst EI Test</vt:lpstr>
      <vt:lpstr>3 Symptom Survey Test</vt:lpstr>
      <vt:lpstr>4 Ghyst EI Test Results</vt:lpstr>
      <vt:lpstr>5 Symptom Survey Results</vt:lpstr>
      <vt:lpstr>6 Interpretive Guidelines</vt:lpstr>
      <vt:lpstr>7 Ghyst EI Re-Test</vt:lpstr>
      <vt:lpstr>8 Symptom Survey Re-Test</vt:lpstr>
      <vt:lpstr>9 Ghyst EI Test Change</vt:lpstr>
      <vt:lpstr>10Symptom Survey Results Change</vt:lpstr>
      <vt:lpstr>'6 Interpretive Guidelines'!Print_Area</vt:lpstr>
      <vt:lpstr>Directions!Print_Area</vt:lpstr>
      <vt:lpstr>'2 Ghyst EI Test'!Print_Titles</vt:lpstr>
      <vt:lpstr>'7 Ghyst EI Re-Test'!Print_Titles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Seth Robertson</dc:creator>
  <cp:lastModifiedBy>Brent Darnell</cp:lastModifiedBy>
  <cp:lastPrinted>2020-06-09T17:56:40Z</cp:lastPrinted>
  <dcterms:created xsi:type="dcterms:W3CDTF">2013-05-06T12:24:56Z</dcterms:created>
  <dcterms:modified xsi:type="dcterms:W3CDTF">2021-08-17T19:33:26Z</dcterms:modified>
</cp:coreProperties>
</file>